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897" documentId="13_ncr:1_{F6CB121F-512D-4AA6-A0C1-0FB36C537598}" xr6:coauthVersionLast="47" xr6:coauthVersionMax="47" xr10:uidLastSave="{88A853C4-B211-41C0-BA86-A16A1C808466}"/>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6" l="1"/>
  <c r="J3" i="6"/>
  <c r="I4" i="6"/>
  <c r="J4" i="6"/>
  <c r="I5" i="6"/>
  <c r="J5" i="6"/>
  <c r="I6" i="6"/>
  <c r="J6" i="6"/>
  <c r="I7" i="6"/>
  <c r="J7" i="6"/>
  <c r="I8" i="6"/>
  <c r="J8" i="6"/>
  <c r="I9" i="6"/>
  <c r="J9" i="6"/>
  <c r="I10" i="6"/>
  <c r="J10" i="6"/>
  <c r="I11" i="6"/>
  <c r="J11" i="6"/>
  <c r="I12" i="6"/>
  <c r="J12" i="6"/>
  <c r="I13" i="6"/>
  <c r="J13" i="6"/>
  <c r="I14" i="6"/>
  <c r="J14" i="6"/>
  <c r="I15" i="6"/>
  <c r="J15" i="6"/>
  <c r="I16" i="6"/>
  <c r="J16" i="6"/>
  <c r="I17" i="6"/>
  <c r="J17" i="6"/>
  <c r="I169" i="6"/>
  <c r="I168"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2" i="6"/>
  <c r="B4" i="6"/>
  <c r="G4" i="6"/>
  <c r="L4" i="6"/>
  <c r="B2" i="6"/>
  <c r="G2" i="6"/>
  <c r="J2" i="6"/>
  <c r="L2" i="6"/>
  <c r="B3" i="6"/>
  <c r="G3" i="6"/>
  <c r="L3" i="6"/>
  <c r="J18" i="6"/>
  <c r="J19" i="6"/>
  <c r="J20" i="6"/>
  <c r="J21" i="6"/>
  <c r="J22" i="6"/>
  <c r="J23" i="6"/>
  <c r="I3" i="5"/>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L22" i="6"/>
  <c r="B23" i="6"/>
  <c r="G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168" i="6"/>
  <c r="G168" i="6"/>
  <c r="J168" i="6"/>
  <c r="L168" i="6"/>
  <c r="B169" i="6"/>
  <c r="G169" i="6"/>
  <c r="J169" i="6"/>
  <c r="L169" i="6"/>
  <c r="B5" i="6"/>
  <c r="G5" i="6"/>
  <c r="L5" i="6"/>
  <c r="B6" i="6"/>
  <c r="G6" i="6"/>
  <c r="L6" i="6"/>
  <c r="B7" i="6"/>
  <c r="G7" i="6"/>
  <c r="L7" i="6"/>
  <c r="B8" i="6"/>
  <c r="G8" i="6"/>
  <c r="L8" i="6"/>
  <c r="B9" i="6"/>
  <c r="G9" i="6"/>
  <c r="L9" i="6"/>
  <c r="B10" i="6"/>
  <c r="G10" i="6"/>
  <c r="L10" i="6"/>
  <c r="B11" i="6"/>
  <c r="G11" i="6"/>
  <c r="L11" i="6"/>
  <c r="B12" i="6"/>
  <c r="G12" i="6"/>
  <c r="L12"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 i="5"/>
  <c r="G5" i="5"/>
  <c r="I5" i="5"/>
  <c r="J5" i="5"/>
  <c r="L5" i="5"/>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L3" i="1"/>
  <c r="L4" i="1"/>
  <c r="L5" i="1"/>
  <c r="L6" i="1"/>
  <c r="L7" i="1"/>
  <c r="L8" i="1"/>
  <c r="L9" i="1"/>
  <c r="L10" i="1"/>
  <c r="L11" i="1"/>
  <c r="L12" i="1"/>
  <c r="L13" i="1"/>
  <c r="L14" i="1"/>
  <c r="L15" i="1"/>
  <c r="L16" i="1"/>
  <c r="L17" i="1"/>
  <c r="L18" i="1"/>
  <c r="L19" i="1"/>
  <c r="L20" i="1"/>
  <c r="J3" i="1"/>
  <c r="J4" i="1"/>
  <c r="J5" i="1"/>
  <c r="J6" i="1"/>
  <c r="J7" i="1"/>
  <c r="J8" i="1"/>
  <c r="J9" i="1"/>
  <c r="J10" i="1"/>
  <c r="J11" i="1"/>
  <c r="J12" i="1"/>
  <c r="J13" i="1"/>
  <c r="J14" i="1"/>
  <c r="J15" i="1"/>
  <c r="J16" i="1"/>
  <c r="J17" i="1"/>
  <c r="J18" i="1"/>
  <c r="J19" i="1"/>
  <c r="J20" i="1"/>
  <c r="I3" i="1"/>
  <c r="I4" i="1"/>
  <c r="I5" i="1"/>
  <c r="I6" i="1"/>
  <c r="I7" i="1"/>
  <c r="I8" i="1"/>
  <c r="I9" i="1"/>
  <c r="I10" i="1"/>
  <c r="I11" i="1"/>
  <c r="I12" i="1"/>
  <c r="I13" i="1"/>
  <c r="I14" i="1"/>
  <c r="I15" i="1"/>
  <c r="I16" i="1"/>
  <c r="I17" i="1"/>
  <c r="I18" i="1"/>
  <c r="I19" i="1"/>
  <c r="I20" i="1"/>
  <c r="G3" i="1"/>
  <c r="G4" i="1"/>
  <c r="G5" i="1"/>
  <c r="G6" i="1"/>
  <c r="G7" i="1"/>
  <c r="G8" i="1"/>
  <c r="G9" i="1"/>
  <c r="G10" i="1"/>
  <c r="G11" i="1"/>
  <c r="G12" i="1"/>
  <c r="G13" i="1"/>
  <c r="G14" i="1"/>
  <c r="G15" i="1"/>
  <c r="G16" i="1"/>
  <c r="G17" i="1"/>
  <c r="G18" i="1"/>
  <c r="G19" i="1"/>
  <c r="G20" i="1"/>
  <c r="B3" i="1"/>
  <c r="B4" i="1"/>
  <c r="B5" i="1"/>
  <c r="B6" i="1"/>
  <c r="B7" i="1"/>
  <c r="B8" i="1"/>
  <c r="B9" i="1"/>
  <c r="B10" i="1"/>
  <c r="B11" i="1"/>
  <c r="B12" i="1"/>
  <c r="B13" i="1"/>
  <c r="B14" i="1"/>
  <c r="B15" i="1"/>
  <c r="B16" i="1"/>
  <c r="B17" i="1"/>
  <c r="B18" i="1"/>
  <c r="B19" i="1"/>
  <c r="B20"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alcChain>
</file>

<file path=xl/sharedStrings.xml><?xml version="1.0" encoding="utf-8"?>
<sst xmlns="http://schemas.openxmlformats.org/spreadsheetml/2006/main" count="179017" uniqueCount="39101">
  <si>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</si>
  <si>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</si>
  <si>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</si>
  <si>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</si>
  <si>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</si>
  <si>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</si>
  <si>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</si>
  <si>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</si>
  <si>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</si>
  <si>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</si>
  <si>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</si>
  <si>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</si>
  <si>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</si>
  <si>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</si>
  <si>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</si>
  <si>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</si>
  <si>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</si>
  <si>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</si>
  <si>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</si>
  <si>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</si>
  <si>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</si>
  <si>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</si>
  <si>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</si>
  <si>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</si>
  <si>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</si>
  <si>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</si>
  <si>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</si>
  <si>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</si>
  <si>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</si>
  <si>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</si>
  <si>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</si>
  <si>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</si>
  <si>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</si>
  <si>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</si>
  <si>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</si>
  <si>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</si>
  <si>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</si>
  <si>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</si>
  <si>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</si>
  <si>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</si>
  <si>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</si>
  <si>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</si>
  <si>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</si>
  <si>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</si>
  <si>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</si>
  <si>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</si>
  <si>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</si>
  <si>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</si>
  <si>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</si>
  <si>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</si>
  <si>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</si>
  <si>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</si>
  <si>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</si>
  <si>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</si>
  <si>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</si>
  <si>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</si>
  <si>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</si>
  <si>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</si>
  <si>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</si>
  <si>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</si>
  <si>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</si>
  <si>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</si>
  <si>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</si>
  <si>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</si>
  <si>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</si>
  <si>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</si>
  <si>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</si>
  <si>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</si>
  <si>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</si>
  <si>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</si>
  <si>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</si>
  <si>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</si>
  <si>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</si>
  <si>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</si>
  <si>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</si>
  <si>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</si>
  <si>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</si>
  <si>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</si>
  <si>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</si>
  <si>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</si>
  <si>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</si>
  <si>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</si>
  <si>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</si>
  <si>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</si>
  <si>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</si>
  <si>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</si>
  <si>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</si>
  <si>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</si>
  <si>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</si>
  <si>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</si>
  <si>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</si>
  <si>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</si>
  <si>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</si>
  <si>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</si>
  <si>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</si>
  <si>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</si>
  <si>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</si>
  <si>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</si>
  <si>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</si>
  <si>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</si>
  <si>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</si>
  <si>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</si>
  <si>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</si>
  <si>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</si>
  <si>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</si>
  <si>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</si>
  <si>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</si>
  <si>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</si>
  <si>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</si>
  <si>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</si>
  <si>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</si>
  <si>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</si>
  <si>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</si>
  <si>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</si>
  <si>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</si>
  <si>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</si>
  <si>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</si>
  <si>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</si>
  <si>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</si>
  <si>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</si>
  <si>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</si>
  <si>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</si>
  <si>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</si>
  <si>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</si>
  <si>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</si>
  <si>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</si>
  <si>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</si>
  <si>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</si>
  <si>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</si>
  <si>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</si>
  <si>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</si>
  <si>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</si>
  <si>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</si>
  <si>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</si>
  <si>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</si>
  <si>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</si>
  <si>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</si>
  <si>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</si>
  <si>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</si>
  <si>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</si>
  <si>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</si>
  <si>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</si>
  <si>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</si>
  <si>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</si>
  <si>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</si>
  <si>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</si>
  <si>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</si>
  <si>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</si>
  <si>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</si>
  <si>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</si>
  <si>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</si>
  <si>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</si>
  <si>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</si>
  <si>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</si>
  <si>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</si>
  <si>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</si>
  <si>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</si>
  <si>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</si>
  <si>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</si>
  <si>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</si>
  <si>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</si>
  <si>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</si>
  <si>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</si>
  <si>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</si>
  <si>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</si>
  <si>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</si>
  <si>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</si>
  <si>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</si>
  <si>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</si>
  <si>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</si>
  <si>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</si>
  <si>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</si>
  <si>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</si>
  <si>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</si>
  <si>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</si>
  <si>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</si>
  <si>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</si>
  <si>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</si>
  <si>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</si>
  <si>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</si>
  <si>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</si>
  <si>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</si>
  <si>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</si>
  <si>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</si>
  <si>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</si>
  <si>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</si>
  <si>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</si>
  <si>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</si>
  <si>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</si>
  <si>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</si>
  <si>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</si>
  <si>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</si>
  <si>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</si>
  <si>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</si>
  <si>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</si>
  <si>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</si>
  <si>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</si>
  <si>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</si>
  <si>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</si>
  <si>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</si>
  <si>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</si>
  <si>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</si>
  <si>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</si>
  <si>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</si>
  <si>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</si>
  <si>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</si>
  <si>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</si>
  <si>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</si>
  <si>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</si>
  <si>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</si>
  <si>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</si>
  <si>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</si>
  <si>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</si>
  <si>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</si>
  <si>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</si>
  <si>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</si>
  <si>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</si>
  <si>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</si>
  <si>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</si>
  <si>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</si>
  <si>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</si>
  <si>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</si>
  <si>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</si>
  <si>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</si>
  <si>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</si>
  <si>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</si>
  <si>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</si>
  <si>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</si>
  <si>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</si>
  <si>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</si>
  <si>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</si>
  <si>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</si>
  <si>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</si>
  <si>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</si>
  <si>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</si>
  <si>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</si>
  <si>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</si>
  <si>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</si>
  <si>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</si>
  <si>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</si>
  <si>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</si>
  <si>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</si>
  <si>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</si>
  <si>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</si>
  <si>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</si>
  <si>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</si>
  <si>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</si>
  <si>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</si>
  <si>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</si>
  <si>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</si>
  <si>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</si>
  <si>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</si>
  <si>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</si>
  <si>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</si>
  <si>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</si>
  <si>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</si>
  <si>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</si>
  <si>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</si>
  <si>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</si>
  <si>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</si>
  <si>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</si>
  <si>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</si>
  <si>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</si>
  <si>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</si>
  <si>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</si>
  <si>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</si>
  <si>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</si>
  <si>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</si>
  <si>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</si>
  <si>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</si>
  <si>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</si>
  <si>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</si>
  <si>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</si>
  <si>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</si>
  <si>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</si>
  <si>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</si>
  <si>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</si>
  <si>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</si>
  <si>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</si>
  <si>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</si>
  <si>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</si>
  <si>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</si>
  <si>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</si>
  <si>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</si>
  <si>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</si>
  <si>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</si>
  <si>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</si>
  <si>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</si>
  <si>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</si>
  <si>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</si>
  <si>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</si>
  <si>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</si>
  <si>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</si>
  <si>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</si>
  <si>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</si>
  <si>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</si>
  <si>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</si>
  <si>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</si>
  <si>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</si>
  <si>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</si>
  <si>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</si>
  <si>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</si>
  <si>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</si>
  <si>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</si>
  <si>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</si>
  <si>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</si>
  <si>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</si>
  <si>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</si>
  <si>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</si>
  <si>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</si>
  <si>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</si>
  <si>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</si>
  <si>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</si>
  <si>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</si>
  <si>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</si>
  <si>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</si>
  <si>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</si>
  <si>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</si>
  <si>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</si>
  <si>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</si>
  <si>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</si>
  <si>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</si>
  <si>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</si>
  <si>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</si>
  <si>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</si>
  <si>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</si>
  <si>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</si>
  <si>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</si>
  <si>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</si>
  <si>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</si>
  <si>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</si>
  <si>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</si>
  <si>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</si>
  <si>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</si>
  <si>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</si>
  <si>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</si>
  <si>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</si>
  <si>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</si>
  <si>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</si>
  <si>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</si>
  <si>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</si>
  <si>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</si>
  <si>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</si>
  <si>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</si>
  <si>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</si>
  <si>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</si>
  <si>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</si>
  <si>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</si>
  <si>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</si>
  <si>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</si>
  <si>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</si>
  <si>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</si>
  <si>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</si>
  <si>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</si>
  <si>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</si>
  <si>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</si>
  <si>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</si>
  <si>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</si>
  <si>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</si>
  <si>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</si>
  <si>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</si>
  <si>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</si>
  <si>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</si>
  <si>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</si>
  <si>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</si>
  <si>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</si>
  <si>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</si>
  <si>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</si>
  <si>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</si>
  <si>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</si>
  <si>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</si>
  <si>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</si>
  <si>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</si>
  <si>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</si>
  <si>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</si>
  <si>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</si>
  <si>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</si>
  <si>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</si>
  <si>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</si>
  <si>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</si>
  <si>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</si>
  <si>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</si>
  <si>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</si>
  <si>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</si>
  <si>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</si>
  <si>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</si>
  <si>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</si>
  <si>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</si>
  <si>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</si>
  <si>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</si>
  <si>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</si>
  <si>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</si>
  <si>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</si>
  <si>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</si>
  <si>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</si>
  <si>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</si>
  <si>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</si>
  <si>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</si>
  <si>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</si>
  <si>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</si>
  <si>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</si>
  <si>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</si>
  <si>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</si>
  <si>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</si>
  <si>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</si>
  <si>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</si>
  <si>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</si>
  <si>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</si>
  <si>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</si>
  <si>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</si>
  <si>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</si>
  <si>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</si>
  <si>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</si>
  <si>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</si>
  <si>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</si>
  <si>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</si>
  <si>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</si>
  <si>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</si>
  <si>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</si>
  <si>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</si>
  <si>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</si>
  <si>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</si>
  <si>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</si>
  <si>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</si>
  <si>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</si>
  <si>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</si>
  <si>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</si>
  <si>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</si>
  <si>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</si>
  <si>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</si>
  <si>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</si>
  <si>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</si>
  <si>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</si>
  <si>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</si>
  <si>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</si>
  <si>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</si>
  <si>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</si>
  <si>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</si>
  <si>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</si>
  <si>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</si>
  <si>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</si>
  <si>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</si>
  <si>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</si>
  <si>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</si>
  <si>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</si>
  <si>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</si>
  <si>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</si>
  <si>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</si>
  <si>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</si>
  <si>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</si>
  <si>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</si>
  <si>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</si>
  <si>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</si>
  <si>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</si>
  <si>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</si>
  <si>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</si>
  <si>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</si>
  <si>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</si>
  <si>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</si>
  <si>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</si>
  <si>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</si>
  <si>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</si>
  <si>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</si>
  <si>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</si>
  <si>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</si>
  <si>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</si>
  <si>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</si>
  <si>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</si>
  <si>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</si>
  <si>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</si>
  <si>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</si>
  <si>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</si>
  <si>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</si>
  <si>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</si>
  <si>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</si>
  <si>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</si>
  <si>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</si>
  <si>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</si>
  <si>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</si>
  <si>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</si>
  <si>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</si>
  <si>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</si>
  <si>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</si>
  <si>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</si>
  <si>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</si>
  <si>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</si>
  <si>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</si>
  <si>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</si>
  <si>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</si>
  <si>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</si>
  <si>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</si>
  <si>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</si>
  <si>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</si>
  <si>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</si>
  <si>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</si>
  <si>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</si>
  <si>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</si>
  <si>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</si>
  <si>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</si>
  <si>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</si>
  <si>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</si>
  <si>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</si>
  <si>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</si>
  <si>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</si>
  <si>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</si>
  <si>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</si>
  <si>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</si>
  <si>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</si>
  <si>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</si>
  <si>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</si>
  <si>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</si>
  <si>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</si>
  <si>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</si>
  <si>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</si>
  <si>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</si>
  <si>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</si>
  <si>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</si>
  <si>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</si>
  <si>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</si>
  <si>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</si>
  <si>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</si>
  <si>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</si>
  <si>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</si>
  <si>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</si>
  <si>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</si>
  <si>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</si>
  <si>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</si>
  <si>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</si>
  <si>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</si>
  <si>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</si>
  <si>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</si>
  <si>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</si>
  <si>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</si>
  <si>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</si>
  <si>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</si>
  <si>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</si>
  <si>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</si>
  <si>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</si>
  <si>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</si>
  <si>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</si>
  <si>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</si>
  <si>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</si>
  <si>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</si>
  <si>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</si>
  <si>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</si>
  <si>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</si>
  <si>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</si>
  <si>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</si>
  <si>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</si>
  <si>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</si>
  <si>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</si>
  <si>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</si>
  <si>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</si>
  <si>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</si>
  <si>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</si>
  <si>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</si>
  <si>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</si>
  <si>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</si>
  <si>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</si>
  <si>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</si>
  <si>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</si>
  <si>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</si>
  <si>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</si>
  <si>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</si>
  <si>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</si>
  <si>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</si>
  <si>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</si>
  <si>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</si>
  <si>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</si>
  <si>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</si>
  <si>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</si>
  <si>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</si>
  <si>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</si>
  <si>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</si>
  <si>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</si>
  <si>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</si>
  <si>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</si>
  <si>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</si>
  <si>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</si>
  <si>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</si>
  <si>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</si>
  <si>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</si>
  <si>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</si>
  <si>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</si>
  <si>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</si>
  <si>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</si>
  <si>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</si>
  <si>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</si>
  <si>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</si>
  <si>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</si>
  <si>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</si>
  <si>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</si>
  <si>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</si>
  <si>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</si>
  <si>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</si>
  <si>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</si>
  <si>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</si>
  <si>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</si>
  <si>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</si>
  <si>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</si>
  <si>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</si>
  <si>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</si>
  <si>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</si>
  <si>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</si>
  <si>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</si>
  <si>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</si>
  <si>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</si>
  <si>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</si>
  <si>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</si>
  <si>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</si>
  <si>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</si>
  <si>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</si>
  <si>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</si>
  <si>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</si>
  <si>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</si>
  <si>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</si>
  <si>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</si>
  <si>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</si>
  <si>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</si>
  <si>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</si>
  <si>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</si>
  <si>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</si>
  <si>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</si>
  <si>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</si>
  <si>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</si>
  <si>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</si>
  <si>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</si>
  <si>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</si>
  <si>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</si>
  <si>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</si>
  <si>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</si>
  <si>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</si>
  <si>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</si>
  <si>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</si>
  <si>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</si>
  <si>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</si>
  <si>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</si>
  <si>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</si>
  <si>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</si>
  <si>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</si>
  <si>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</si>
  <si>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</si>
  <si>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</si>
  <si>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</si>
  <si>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</si>
  <si>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</si>
  <si>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</si>
  <si>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</si>
  <si>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</si>
  <si>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</si>
  <si>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</si>
  <si>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</si>
  <si>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</si>
  <si>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</si>
  <si>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</si>
  <si>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</si>
  <si>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</si>
  <si>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</si>
  <si>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</si>
  <si>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</si>
  <si>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</si>
  <si>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</si>
  <si>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</si>
  <si>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</si>
  <si>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</si>
  <si>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</si>
  <si>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</si>
  <si>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</si>
  <si>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</si>
  <si>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</si>
  <si>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</si>
  <si>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</si>
  <si>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</si>
  <si>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</si>
  <si>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</si>
  <si>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</si>
  <si>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</si>
  <si>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</si>
  <si>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</si>
  <si>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</si>
  <si>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</si>
  <si>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</si>
  <si>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</si>
  <si>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</si>
  <si>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</si>
  <si>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</si>
  <si>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</si>
  <si>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</si>
  <si>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</si>
  <si>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</si>
  <si>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</si>
  <si>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</si>
  <si>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</si>
  <si>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</si>
  <si>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</si>
  <si>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</si>
  <si>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</si>
  <si>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</si>
  <si>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</si>
  <si>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</si>
  <si>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</si>
  <si>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</si>
  <si>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</si>
  <si>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</si>
  <si>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</si>
  <si>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</si>
  <si>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</si>
  <si>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</si>
  <si>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</si>
  <si>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</si>
  <si>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</si>
  <si>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</si>
  <si>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</si>
  <si>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</si>
  <si>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</si>
  <si>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</si>
  <si>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</si>
  <si>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</si>
  <si>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</si>
  <si>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</si>
  <si>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</si>
  <si>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</si>
  <si>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</si>
  <si>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</si>
  <si>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</si>
  <si>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</si>
  <si>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</si>
  <si>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</si>
  <si>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</si>
  <si>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</si>
  <si>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</si>
  <si>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</si>
  <si>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</si>
  <si>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</si>
  <si>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</si>
  <si>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</si>
  <si>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</si>
  <si>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</si>
  <si>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</si>
  <si>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</si>
  <si>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</si>
  <si>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</si>
  <si>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</si>
  <si>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</si>
  <si>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</si>
  <si>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</si>
  <si>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</si>
  <si>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</si>
  <si>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</si>
  <si>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</si>
  <si>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</si>
  <si>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</si>
  <si>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</si>
  <si>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</si>
  <si>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</si>
  <si>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</si>
  <si>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</si>
  <si>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</si>
  <si>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</si>
  <si>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</si>
  <si>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</si>
  <si>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</si>
  <si>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</si>
  <si>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</si>
  <si>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</si>
  <si>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</si>
  <si>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</si>
  <si>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</si>
  <si>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</si>
  <si>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</si>
  <si>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</si>
  <si>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</si>
  <si>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</si>
  <si>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</si>
  <si>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</si>
  <si>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</si>
  <si>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</si>
  <si>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</si>
  <si>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</si>
  <si>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</si>
  <si>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</si>
  <si>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</si>
  <si>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</si>
  <si>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</si>
  <si>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</si>
  <si>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</si>
  <si>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</si>
  <si>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</si>
  <si>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</si>
  <si>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</si>
  <si>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</si>
  <si>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</si>
  <si>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</si>
  <si>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</si>
  <si>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</si>
  <si>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</si>
  <si>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</si>
  <si>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</si>
  <si>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</si>
  <si>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</si>
  <si>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</si>
  <si>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</si>
  <si>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</si>
  <si>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</si>
  <si>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</si>
  <si>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</si>
  <si>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</si>
  <si>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</si>
  <si>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</si>
  <si>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</si>
  <si>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</si>
  <si>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</si>
  <si>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</si>
  <si>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</si>
  <si>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</si>
  <si>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</si>
  <si>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</si>
  <si>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</si>
  <si>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</si>
  <si>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</si>
  <si>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</si>
  <si>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</si>
  <si>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</si>
  <si>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</si>
  <si>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</si>
  <si>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</si>
  <si>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</si>
  <si>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</si>
  <si>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</si>
  <si>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</si>
  <si>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</si>
  <si>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</si>
  <si>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</si>
  <si>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</si>
  <si>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</si>
  <si>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</si>
  <si>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</si>
  <si>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</si>
  <si>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</si>
  <si>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</si>
  <si>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</si>
  <si>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</si>
  <si>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</si>
  <si>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</si>
  <si>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</si>
  <si>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</si>
  <si>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</si>
  <si>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</si>
  <si>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</si>
  <si>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</si>
  <si>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</si>
  <si>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</si>
  <si>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</si>
  <si>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</si>
  <si>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</si>
  <si>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</si>
  <si>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</si>
  <si>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</si>
  <si>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</si>
  <si>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</si>
  <si>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</si>
  <si>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</si>
  <si>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</si>
  <si>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</si>
  <si>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</si>
  <si>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</si>
  <si>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</si>
  <si>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</si>
  <si>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</si>
  <si>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</si>
  <si>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</si>
  <si>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</si>
  <si>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</si>
  <si>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</si>
  <si>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</si>
  <si>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</si>
  <si>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</si>
  <si>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</si>
  <si>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</si>
  <si>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</si>
  <si>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</si>
  <si>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</si>
  <si>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</si>
  <si>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</si>
  <si>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</si>
  <si>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</si>
  <si>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</si>
  <si>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</si>
  <si>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</si>
  <si>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</si>
  <si>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</si>
  <si>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</si>
  <si>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</si>
  <si>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</si>
  <si>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</si>
  <si>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</si>
  <si>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</si>
  <si>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</si>
  <si>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</si>
  <si>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</si>
  <si>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</si>
  <si>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</si>
  <si>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</si>
  <si>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</si>
  <si>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</si>
  <si>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</si>
  <si>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</si>
  <si>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</si>
  <si>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</si>
  <si>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</si>
  <si>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</si>
  <si>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</si>
  <si>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</si>
  <si>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</si>
  <si>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</si>
  <si>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</si>
  <si>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</si>
  <si>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</si>
  <si>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</si>
  <si>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</si>
  <si>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</si>
  <si>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</si>
  <si>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</si>
  <si>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</si>
  <si>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</si>
  <si>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</si>
  <si>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</si>
  <si>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</si>
  <si>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</si>
  <si>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</si>
  <si>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</si>
  <si>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</si>
  <si>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</si>
  <si>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</si>
  <si>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</si>
  <si>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</si>
  <si>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</si>
  <si>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</si>
  <si>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</si>
  <si>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</si>
  <si>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</si>
  <si>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</si>
  <si>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</si>
  <si>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</si>
  <si>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</si>
  <si>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</si>
  <si>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</si>
  <si>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</si>
  <si>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</si>
  <si>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</si>
  <si>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</si>
  <si>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</si>
  <si>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</si>
  <si>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</si>
  <si>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</si>
  <si>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</si>
  <si>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</si>
  <si>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</si>
  <si>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</si>
  <si>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</si>
  <si>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</si>
  <si>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</si>
  <si>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</si>
  <si>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</si>
  <si>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</si>
  <si>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</si>
  <si>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</si>
  <si>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</si>
  <si>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</si>
  <si>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</si>
  <si>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</si>
  <si>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</si>
  <si>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</si>
  <si>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</si>
  <si>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</si>
  <si>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</si>
  <si>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</si>
  <si>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</si>
  <si>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</si>
  <si>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</si>
  <si>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</si>
  <si>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</si>
  <si>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</si>
  <si>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</si>
  <si>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</si>
  <si>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</si>
  <si>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</si>
  <si>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</si>
  <si>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</si>
  <si>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</si>
  <si>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</si>
  <si>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</si>
  <si>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</si>
  <si>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</si>
  <si>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</si>
  <si>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</si>
  <si>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</si>
  <si>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</si>
  <si>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</si>
  <si>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</si>
  <si>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</si>
  <si>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</si>
  <si>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</si>
  <si>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</si>
  <si>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</si>
  <si>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</si>
  <si>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</si>
  <si>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</si>
  <si>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</si>
  <si>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</si>
  <si>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</si>
  <si>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</si>
  <si>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</si>
  <si>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</si>
  <si>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</si>
  <si>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</si>
  <si>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</si>
  <si>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</si>
  <si>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</si>
  <si>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</si>
  <si>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</si>
  <si>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</si>
  <si>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</si>
  <si>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</si>
  <si>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</si>
  <si>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</si>
  <si>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</si>
  <si>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</si>
  <si>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</si>
  <si>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</si>
  <si>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</si>
  <si>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</si>
  <si>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</si>
  <si>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</si>
  <si>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</si>
  <si>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</si>
  <si>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</si>
  <si>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</si>
  <si>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</si>
  <si>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</si>
  <si>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</si>
  <si>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</si>
  <si>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</si>
  <si>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</si>
  <si>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</si>
  <si>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</si>
  <si>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</si>
  <si>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</si>
  <si>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</si>
  <si>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</si>
  <si>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</si>
  <si>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</si>
  <si>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</si>
  <si>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</si>
  <si>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</si>
  <si>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</si>
  <si>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</si>
  <si>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</si>
  <si>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</si>
  <si>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</si>
  <si>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</si>
  <si>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</si>
  <si>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</si>
  <si>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</si>
  <si>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</si>
  <si>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</si>
  <si>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</si>
  <si>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</si>
  <si>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</si>
  <si>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</si>
  <si>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</si>
  <si>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</si>
  <si>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</si>
  <si>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</si>
  <si>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</si>
  <si>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</si>
  <si>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</si>
  <si>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</si>
  <si>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</si>
  <si>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</si>
  <si>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</si>
  <si>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</si>
  <si>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</si>
  <si>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</si>
  <si>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</si>
  <si>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</si>
  <si>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</si>
  <si>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</si>
  <si>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</si>
  <si>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</si>
  <si>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</si>
  <si>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</si>
  <si>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</si>
  <si>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</si>
  <si>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</si>
  <si>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</si>
  <si>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</si>
  <si>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</si>
  <si>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</si>
  <si>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</si>
  <si>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</si>
  <si>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</si>
  <si>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</si>
  <si>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</si>
  <si>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</si>
  <si>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</si>
  <si>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</si>
  <si>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</si>
  <si>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</si>
  <si>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</si>
  <si>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</si>
  <si>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</si>
  <si>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</si>
  <si>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</si>
  <si>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</si>
  <si>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</si>
  <si>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</si>
  <si>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</si>
  <si>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</si>
  <si>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</si>
  <si>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</si>
  <si>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</si>
  <si>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</si>
  <si>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</si>
  <si>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</si>
  <si>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</si>
  <si>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</si>
  <si>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</si>
  <si>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</si>
  <si>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</si>
  <si>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</si>
  <si>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</si>
  <si>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</si>
  <si>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</si>
  <si>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</si>
  <si>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</si>
  <si>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</si>
  <si>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</si>
  <si>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</si>
  <si>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</si>
  <si>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</si>
  <si>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</si>
  <si>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</si>
  <si>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</si>
  <si>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</si>
  <si>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</si>
  <si>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</si>
  <si>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</si>
  <si>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</si>
  <si>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</si>
  <si>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</si>
  <si>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</si>
  <si>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</si>
  <si>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</si>
  <si>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</si>
  <si>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</si>
  <si>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</si>
  <si>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</si>
  <si>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</si>
  <si>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</si>
  <si>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</si>
  <si>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</si>
  <si>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</si>
  <si>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</si>
  <si>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</si>
  <si>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</si>
  <si>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</si>
  <si>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</si>
  <si>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</si>
  <si>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</si>
  <si>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</si>
  <si>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</si>
  <si>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</si>
  <si>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</si>
  <si>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</si>
  <si>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</si>
  <si>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</si>
  <si>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</si>
  <si>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</si>
  <si>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</si>
  <si>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</si>
  <si>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</si>
  <si>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</si>
  <si>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</si>
  <si>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</si>
  <si>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</si>
  <si>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</si>
  <si>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</si>
  <si>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</si>
  <si>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</si>
  <si>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</si>
  <si>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</si>
  <si>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</si>
  <si>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</si>
  <si>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</si>
  <si>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</si>
  <si>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</si>
  <si>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</si>
  <si>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</si>
  <si>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</si>
  <si>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</si>
  <si>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</si>
  <si>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</si>
  <si>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</si>
  <si>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</si>
  <si>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</si>
  <si>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</si>
  <si>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</si>
  <si>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</si>
  <si>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</si>
  <si>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</si>
  <si>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</si>
  <si>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</si>
  <si>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</si>
  <si>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</si>
  <si>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</si>
  <si>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</si>
  <si>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</si>
  <si>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</si>
  <si>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</si>
  <si>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</si>
  <si>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</si>
  <si>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</si>
  <si>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</si>
  <si>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</si>
  <si>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</si>
  <si>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</si>
  <si>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</si>
  <si>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</si>
  <si>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</si>
  <si>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</si>
  <si>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</si>
  <si>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</si>
  <si>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</si>
  <si>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</si>
  <si>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</si>
  <si>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</si>
  <si>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</si>
  <si>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</si>
  <si>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</si>
  <si>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</si>
  <si>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</si>
  <si>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</si>
  <si>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</si>
  <si>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</si>
  <si>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</si>
  <si>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</si>
  <si>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</si>
  <si>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</si>
  <si>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</si>
  <si>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</si>
  <si>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</si>
  <si>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</si>
  <si>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</si>
  <si>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</si>
  <si>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</si>
  <si>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</si>
  <si>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</si>
  <si>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</si>
  <si>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</si>
  <si>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</si>
  <si>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</si>
  <si>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</si>
  <si>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</si>
  <si>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</si>
  <si>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</si>
  <si>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</si>
  <si>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</si>
  <si>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</si>
  <si>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</si>
  <si>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</si>
  <si>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</si>
  <si>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</si>
  <si>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</si>
  <si>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</si>
  <si>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</si>
  <si>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</si>
  <si>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</si>
  <si>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</si>
  <si>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</si>
  <si>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</si>
  <si>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</si>
  <si>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</si>
  <si>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</si>
  <si>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</si>
  <si>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</si>
  <si>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</si>
  <si>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</si>
  <si>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</si>
  <si>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</si>
  <si>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</si>
  <si>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</si>
  <si>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</si>
  <si>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</si>
  <si>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</si>
  <si>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</si>
  <si>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</si>
  <si>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</si>
  <si>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</si>
  <si>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</si>
  <si>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</si>
  <si>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</si>
  <si>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</si>
  <si>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</si>
  <si>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</si>
  <si>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</si>
  <si>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</si>
  <si>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</si>
  <si>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</si>
  <si>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</si>
  <si>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</si>
  <si>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</si>
  <si>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</si>
  <si>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</si>
  <si>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</si>
  <si>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</si>
  <si>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</si>
  <si>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</si>
  <si>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</si>
  <si>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</si>
  <si>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</si>
  <si>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</si>
  <si>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</si>
  <si>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</si>
  <si>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</si>
  <si>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</si>
  <si>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</si>
  <si>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</si>
  <si>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</si>
  <si>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</si>
  <si>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</si>
  <si>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</si>
  <si>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</si>
  <si>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</si>
  <si>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</si>
  <si>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</si>
  <si>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</si>
  <si>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</si>
  <si>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</si>
  <si>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</si>
  <si>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</si>
  <si>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</si>
  <si>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</si>
  <si>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</si>
  <si>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</si>
  <si>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</si>
  <si>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</si>
  <si>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</si>
  <si>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</si>
  <si>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</si>
  <si>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</si>
  <si>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</si>
  <si>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</si>
  <si>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</si>
  <si>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</si>
  <si>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</si>
  <si>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</si>
  <si>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</si>
  <si>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</si>
  <si>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</si>
  <si>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</si>
  <si>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</si>
  <si>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</si>
  <si>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</si>
  <si>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</si>
  <si>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</si>
  <si>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</si>
  <si>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</si>
  <si>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</si>
  <si>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</si>
  <si>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</si>
  <si>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</si>
  <si>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</si>
  <si>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</si>
  <si>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</si>
  <si>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</si>
  <si>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</si>
  <si>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</si>
  <si>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</si>
  <si>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</si>
  <si>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</si>
  <si>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</si>
  <si>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</si>
  <si>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</si>
  <si>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</si>
  <si>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</si>
  <si>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</si>
  <si>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</si>
  <si>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</si>
  <si>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</si>
  <si>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</si>
  <si>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</si>
  <si>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</si>
  <si>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</si>
  <si>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</si>
  <si>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</si>
  <si>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</si>
  <si>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</si>
  <si>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</si>
  <si>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</si>
  <si>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</si>
  <si>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</si>
  <si>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</si>
  <si>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</si>
  <si>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</si>
  <si>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</si>
  <si>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</si>
  <si>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</si>
  <si>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</si>
  <si>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</si>
  <si>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</si>
  <si>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</si>
  <si>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</si>
  <si>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</si>
  <si>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</si>
  <si>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</si>
  <si>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</si>
  <si>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</si>
  <si>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</si>
  <si>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</si>
  <si>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</si>
  <si>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</si>
  <si>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</si>
  <si>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</si>
  <si>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</si>
  <si>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</si>
  <si>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</si>
  <si>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</si>
  <si>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</si>
  <si>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</si>
  <si>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</si>
  <si>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</si>
  <si>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</si>
  <si>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</si>
  <si>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</si>
  <si>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</si>
  <si>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</si>
  <si>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</si>
  <si>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</si>
  <si>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</si>
  <si>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</si>
  <si>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</si>
  <si>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</si>
  <si>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</si>
  <si>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</si>
  <si>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</si>
  <si>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</si>
  <si>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</si>
  <si>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</si>
  <si>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</si>
  <si>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</si>
  <si>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</si>
  <si>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</si>
  <si>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</si>
  <si>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</si>
  <si>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</si>
  <si>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</si>
  <si>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</si>
  <si>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</si>
  <si>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</si>
  <si>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</si>
  <si>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</si>
  <si>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</si>
  <si>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</si>
  <si>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</si>
  <si>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</si>
  <si>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</si>
  <si>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</si>
  <si>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</si>
  <si>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</si>
  <si>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</si>
  <si>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</si>
  <si>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</si>
  <si>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</si>
  <si>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</si>
  <si>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</si>
  <si>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</si>
  <si>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</si>
  <si>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</si>
  <si>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</si>
  <si>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</si>
  <si>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</si>
  <si>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</si>
  <si>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</si>
  <si>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</si>
  <si>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</si>
  <si>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</si>
  <si>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</si>
  <si>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</si>
  <si>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</si>
  <si>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</si>
  <si>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</si>
  <si>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</si>
  <si>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</si>
  <si>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</si>
  <si>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</si>
  <si>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</si>
  <si>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</si>
  <si>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</si>
  <si>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</si>
  <si>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</si>
  <si>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</si>
  <si>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</si>
  <si>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</si>
  <si>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</si>
  <si>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</si>
  <si>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</si>
  <si>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</si>
  <si>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</si>
  <si>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</si>
  <si>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</si>
  <si>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</si>
  <si>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</si>
  <si>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</si>
  <si>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</si>
  <si>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</si>
  <si>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</si>
  <si>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</si>
  <si>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</si>
  <si>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</si>
  <si>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</si>
  <si>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</si>
  <si>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</si>
  <si>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</si>
  <si>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</si>
  <si>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</si>
  <si>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</si>
  <si>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</si>
  <si>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</si>
  <si>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</si>
  <si>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</si>
  <si>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</si>
  <si>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</si>
  <si>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</si>
  <si>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</si>
  <si>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</si>
  <si>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</si>
  <si>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</si>
  <si>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</si>
  <si>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</si>
  <si>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</si>
  <si>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</si>
  <si>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</si>
  <si>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</si>
  <si>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</si>
  <si>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</si>
  <si>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</si>
  <si>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</si>
  <si>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</si>
  <si>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</si>
  <si>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</si>
  <si>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</si>
  <si>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</si>
  <si>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</si>
  <si>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</si>
  <si>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</si>
  <si>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</si>
  <si>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</si>
  <si>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</si>
  <si>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</si>
  <si>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</si>
  <si>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</si>
  <si>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</si>
  <si>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</si>
  <si>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</si>
  <si>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</si>
  <si>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</si>
  <si>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</si>
  <si>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</si>
  <si>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</si>
  <si>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</si>
  <si>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</si>
  <si>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</si>
  <si>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</si>
  <si>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</si>
  <si>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</si>
  <si>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</si>
  <si>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</si>
  <si>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</si>
  <si>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</si>
  <si>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</si>
  <si>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</si>
  <si>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</si>
  <si>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</si>
  <si>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</si>
  <si>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</si>
  <si>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</si>
  <si>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</si>
  <si>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</si>
  <si>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</si>
  <si>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</si>
  <si>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</si>
  <si>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</si>
  <si>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</si>
  <si>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</si>
  <si>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</si>
  <si>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</si>
  <si>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</si>
  <si>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</si>
  <si>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</si>
  <si>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</si>
  <si>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</si>
  <si>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</si>
  <si>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</si>
  <si>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</si>
  <si>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</si>
  <si>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</si>
  <si>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</si>
  <si>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</si>
  <si>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</si>
  <si>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</si>
  <si>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</si>
  <si>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</si>
  <si>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</si>
  <si>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</si>
  <si>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</si>
  <si>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</si>
  <si>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</si>
  <si>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</si>
  <si>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</si>
  <si>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</si>
  <si>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</si>
  <si>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</si>
  <si>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</si>
  <si>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</si>
  <si>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</si>
  <si>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</si>
  <si>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</si>
  <si>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</si>
  <si>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</si>
  <si>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</si>
  <si>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</si>
  <si>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</si>
  <si>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</si>
  <si>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</si>
  <si>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</si>
  <si>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</si>
  <si>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</si>
  <si>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</si>
  <si>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</si>
  <si>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</si>
  <si>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</si>
  <si>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</si>
  <si>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</si>
  <si>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</si>
  <si>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</si>
  <si>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</si>
  <si>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</si>
  <si>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</si>
  <si>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</si>
  <si>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</si>
  <si>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</si>
  <si>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</si>
  <si>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</si>
  <si>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</si>
  <si>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</si>
  <si>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</si>
  <si>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</si>
  <si>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</si>
  <si>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</si>
  <si>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</si>
  <si>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</si>
  <si>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</si>
  <si>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</si>
  <si>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</si>
  <si>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</si>
  <si>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</si>
  <si>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</si>
  <si>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</si>
  <si>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</si>
  <si>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</si>
  <si>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</si>
  <si>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</si>
  <si>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</si>
  <si>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</si>
  <si>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</si>
  <si>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</si>
  <si>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</si>
  <si>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</si>
  <si>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</si>
  <si>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</si>
  <si>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</si>
  <si>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</si>
  <si>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</si>
  <si>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</si>
  <si>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</si>
  <si>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</si>
  <si>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</si>
  <si>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</si>
  <si>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</si>
  <si>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</si>
  <si>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</si>
  <si>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</si>
  <si>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</si>
  <si>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</si>
  <si>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</si>
  <si>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</si>
  <si>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</si>
  <si>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</si>
  <si>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</si>
  <si>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</si>
  <si>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</si>
  <si>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</si>
  <si>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</si>
  <si>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</si>
  <si>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</si>
  <si>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</si>
  <si>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</si>
  <si>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</si>
  <si>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</si>
  <si>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</si>
  <si>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</si>
  <si>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</si>
  <si>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</si>
  <si>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</si>
  <si>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</si>
  <si>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</si>
  <si>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</si>
  <si>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</si>
  <si>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</si>
  <si>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</si>
  <si>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</si>
  <si>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</si>
  <si>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</si>
  <si>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</si>
  <si>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</si>
  <si>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</si>
  <si>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</si>
  <si>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</si>
  <si>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</si>
  <si>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</si>
  <si>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</si>
  <si>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</si>
  <si>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</si>
  <si>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</si>
  <si>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</si>
  <si>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</si>
  <si>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</si>
  <si>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</si>
  <si>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</si>
  <si>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</si>
  <si>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</si>
  <si>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</si>
  <si>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</si>
  <si>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</si>
  <si>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</si>
  <si>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</si>
  <si>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</si>
  <si>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</si>
  <si>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</si>
  <si>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</si>
  <si>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</si>
  <si>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</si>
  <si>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</si>
  <si>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</si>
  <si>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</si>
  <si>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</si>
  <si>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</si>
  <si>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</si>
  <si>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</si>
  <si>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</si>
  <si>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</si>
  <si>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</si>
  <si>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</si>
  <si>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</si>
  <si>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</si>
  <si>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</si>
  <si>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</si>
  <si>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</si>
  <si>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</si>
  <si>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</si>
  <si>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</si>
  <si>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</si>
  <si>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</si>
  <si>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</si>
  <si>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</si>
  <si>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</si>
  <si>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</si>
  <si>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</si>
  <si>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</si>
  <si>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</si>
  <si>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</si>
  <si>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</si>
  <si>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</si>
  <si>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</si>
  <si>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</si>
  <si>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</si>
  <si>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</si>
  <si>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</si>
  <si>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</si>
  <si>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</si>
  <si>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</si>
  <si>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</si>
  <si>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</si>
  <si>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</si>
  <si>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</si>
  <si>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</si>
  <si>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</si>
  <si>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</si>
  <si>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</si>
  <si>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</si>
  <si>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</si>
  <si>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</si>
  <si>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</si>
  <si>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</si>
  <si>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</si>
  <si>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</si>
  <si>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</si>
  <si>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</si>
  <si>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</si>
  <si>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</si>
  <si>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</si>
  <si>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</si>
  <si>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</si>
  <si>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</si>
  <si>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</si>
  <si>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</si>
  <si>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</si>
  <si>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</si>
  <si>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</si>
  <si>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</si>
  <si>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</si>
  <si>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</si>
  <si>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</si>
  <si>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</si>
  <si>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</si>
  <si>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</si>
  <si>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</si>
  <si>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</si>
  <si>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</si>
  <si>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</si>
  <si>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</si>
  <si>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</si>
  <si>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</si>
  <si>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</si>
  <si>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</si>
  <si>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</si>
  <si>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</si>
  <si>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</si>
  <si>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</si>
  <si>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</si>
  <si>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</si>
  <si>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</si>
  <si>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</si>
  <si>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</si>
  <si>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</si>
  <si>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</si>
  <si>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</si>
  <si>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</si>
  <si>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</si>
  <si>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</si>
  <si>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</si>
  <si>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</si>
  <si>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</si>
  <si>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</si>
  <si>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</si>
  <si>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</si>
  <si>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</si>
  <si>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</si>
  <si>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</si>
  <si>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</si>
  <si>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</si>
  <si>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</si>
  <si>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</si>
  <si>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</si>
  <si>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</si>
  <si>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</si>
  <si>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</si>
  <si>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</si>
  <si>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</si>
  <si>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</si>
  <si>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</si>
  <si>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</si>
  <si>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</si>
  <si>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</si>
  <si>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</si>
  <si>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</si>
  <si>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</si>
  <si>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</si>
  <si>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</si>
  <si>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</si>
  <si>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</si>
  <si>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</si>
  <si>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</si>
  <si>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</si>
  <si>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</si>
  <si>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</si>
  <si>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</si>
  <si>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</si>
  <si>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</si>
  <si>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</si>
  <si>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</si>
  <si>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</si>
  <si>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</si>
  <si>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</si>
  <si>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</si>
  <si>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</si>
  <si>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</si>
  <si>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</si>
  <si>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</si>
  <si>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</si>
  <si>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</si>
  <si>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</si>
  <si>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</si>
  <si>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</si>
  <si>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</si>
  <si>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</si>
  <si>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</si>
  <si>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</si>
  <si>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</si>
  <si>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</si>
  <si>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</si>
  <si>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</si>
  <si>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</si>
  <si>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</si>
  <si>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</si>
  <si>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</si>
  <si>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</si>
  <si>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</si>
  <si>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</si>
  <si>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</si>
  <si>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</si>
  <si>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</si>
  <si>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</si>
  <si>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</si>
  <si>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</si>
  <si>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</si>
  <si>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</si>
  <si>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</si>
  <si>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</si>
  <si>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</si>
  <si>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</si>
  <si>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</si>
  <si>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</si>
  <si>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</si>
  <si>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</si>
  <si>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</si>
  <si>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</si>
  <si>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</si>
  <si>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</si>
  <si>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</si>
  <si>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</si>
  <si>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</si>
  <si>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</si>
  <si>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</si>
  <si>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</si>
  <si>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</si>
  <si>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</si>
  <si>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</si>
  <si>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</si>
  <si>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</si>
  <si>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</si>
  <si>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</si>
  <si>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</si>
  <si>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</si>
  <si>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</si>
  <si>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</si>
  <si>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</si>
  <si>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</si>
  <si>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</si>
  <si>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</si>
  <si>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</si>
  <si>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</si>
  <si>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</si>
  <si>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</si>
  <si>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</si>
  <si>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</si>
  <si>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</si>
  <si>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</si>
  <si>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</si>
  <si>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</si>
  <si>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</si>
  <si>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</si>
  <si>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</si>
  <si>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</si>
  <si>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</si>
  <si>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</si>
  <si>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</si>
  <si>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</si>
  <si>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</si>
  <si>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</si>
  <si>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</si>
  <si>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</si>
  <si>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</si>
  <si>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</si>
  <si>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</si>
  <si>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</si>
  <si>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</si>
  <si>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</si>
  <si>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</si>
  <si>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</si>
  <si>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</si>
  <si>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</si>
  <si>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</si>
  <si>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</si>
  <si>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</si>
  <si>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</si>
  <si>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</si>
  <si>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</si>
  <si>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</si>
  <si>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</si>
  <si>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</si>
  <si>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</si>
  <si>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</si>
  <si>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</si>
  <si>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</si>
  <si>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</si>
  <si>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</si>
  <si>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</si>
  <si>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</si>
  <si>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</si>
  <si>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</si>
  <si>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</si>
  <si>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</si>
  <si>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</si>
  <si>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</si>
  <si>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</si>
  <si>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</si>
  <si>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</si>
  <si>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</si>
  <si>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</si>
  <si>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</si>
  <si>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</si>
  <si>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</si>
  <si>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</si>
  <si>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</si>
  <si>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</si>
  <si>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</si>
  <si>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</si>
  <si>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</si>
  <si>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</si>
  <si>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</si>
  <si>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</si>
  <si>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</si>
  <si>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</si>
  <si>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</si>
  <si>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</si>
  <si>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</si>
  <si>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</si>
  <si>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</si>
  <si>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</si>
  <si>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</si>
  <si>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</si>
  <si>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</si>
  <si>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</si>
  <si>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</si>
  <si>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</si>
  <si>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</si>
  <si>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</si>
  <si>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</si>
  <si>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</si>
  <si>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</si>
  <si>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</si>
  <si>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</si>
  <si>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</si>
  <si>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</si>
  <si>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</si>
  <si>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</si>
  <si>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</si>
  <si>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</si>
  <si>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</si>
  <si>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</si>
  <si>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</si>
  <si>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</si>
  <si>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</si>
  <si>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</si>
  <si>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</si>
  <si>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</si>
  <si>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</si>
  <si>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</si>
  <si>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</si>
  <si>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</si>
  <si>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</si>
  <si>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</si>
  <si>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</si>
  <si>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</si>
  <si>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</si>
  <si>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</si>
  <si>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</si>
  <si>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</si>
  <si>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</si>
  <si>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</si>
  <si>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</si>
  <si>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</si>
  <si>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</si>
  <si>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</si>
  <si>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</si>
  <si>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</si>
  <si>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</si>
  <si>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</si>
  <si>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</si>
  <si>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</si>
  <si>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</si>
  <si>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</si>
  <si>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</si>
  <si>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</si>
  <si>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</si>
  <si>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</si>
  <si>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</si>
  <si>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</si>
  <si>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</si>
  <si>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</si>
  <si>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</si>
  <si>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</si>
  <si>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</si>
  <si>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</si>
  <si>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</si>
  <si>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</si>
  <si>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</si>
  <si>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</si>
  <si>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</si>
  <si>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</si>
  <si>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</si>
  <si>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</si>
  <si>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</si>
  <si>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</si>
  <si>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</si>
  <si>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</si>
  <si>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</si>
  <si>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</si>
  <si>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</si>
  <si>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</si>
  <si>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</si>
  <si>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</si>
  <si>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</si>
  <si>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</si>
  <si>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</si>
  <si>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</si>
  <si>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</si>
  <si>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</si>
  <si>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</si>
  <si>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</si>
  <si>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</si>
  <si>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</si>
  <si>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</si>
  <si>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</si>
  <si>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</si>
  <si>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</si>
  <si>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</si>
  <si>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</si>
  <si>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</si>
  <si>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</si>
  <si>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</si>
  <si>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</si>
  <si>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</si>
  <si>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</si>
  <si>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</si>
  <si>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</si>
  <si>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</si>
  <si>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</si>
  <si>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</si>
  <si>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</si>
  <si>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</si>
  <si>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</si>
  <si>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</si>
  <si>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</si>
  <si>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</si>
  <si>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</si>
  <si>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</si>
  <si>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</si>
  <si>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</si>
  <si>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</si>
  <si>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</si>
  <si>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</si>
  <si>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</si>
  <si>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</si>
  <si>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</si>
  <si>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</si>
  <si>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</si>
  <si>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</si>
  <si>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</si>
  <si>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</si>
  <si>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</si>
  <si>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</si>
  <si>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</si>
  <si>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</si>
  <si>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</si>
  <si>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</si>
  <si>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</si>
  <si>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</si>
  <si>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</si>
  <si>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</si>
  <si>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</si>
  <si>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</si>
  <si>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</si>
  <si>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</si>
  <si>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</si>
  <si>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</si>
  <si>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</si>
  <si>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</si>
  <si>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</si>
  <si>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</si>
  <si>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</si>
  <si>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</si>
  <si>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</si>
  <si>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</si>
  <si>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</si>
  <si>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</si>
  <si>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</si>
  <si>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</si>
  <si>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</si>
  <si>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</si>
  <si>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</si>
  <si>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</si>
  <si>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</si>
  <si>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</si>
  <si>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</si>
  <si>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</si>
  <si>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</si>
  <si>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</si>
  <si>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</si>
  <si>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</si>
  <si>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</si>
  <si>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</si>
  <si>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</si>
  <si>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</si>
  <si>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</si>
  <si>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</si>
  <si>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</si>
  <si>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</si>
  <si>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</si>
  <si>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</si>
  <si>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</si>
  <si>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</si>
  <si>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</si>
  <si>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</si>
  <si>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</si>
  <si>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</si>
  <si>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</si>
  <si>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</si>
  <si>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</si>
  <si>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</si>
  <si>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</si>
  <si>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</si>
  <si>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</si>
  <si>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</si>
  <si>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</si>
  <si>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</si>
  <si>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</si>
  <si>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</si>
  <si>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</si>
  <si>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</si>
  <si>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</si>
  <si>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</si>
  <si>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</si>
  <si>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</si>
  <si>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</si>
  <si>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</si>
  <si>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</si>
  <si>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</si>
  <si>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</si>
  <si>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</si>
  <si>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</si>
  <si>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</si>
  <si>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</si>
  <si>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</si>
  <si>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</si>
  <si>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</si>
  <si>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</si>
  <si>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</si>
  <si>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</si>
  <si>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</si>
  <si>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</si>
  <si>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</si>
  <si>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</si>
  <si>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</si>
  <si>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</si>
  <si>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</si>
  <si>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</si>
  <si>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</si>
  <si>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</si>
  <si>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</si>
  <si>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</si>
  <si>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</si>
  <si>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</si>
  <si>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</si>
  <si>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</si>
  <si>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</si>
  <si>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</si>
  <si>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</si>
  <si>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</si>
  <si>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</si>
  <si>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</si>
  <si>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</si>
  <si>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</si>
  <si>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</si>
  <si>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</si>
  <si>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</si>
  <si>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</si>
  <si>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</si>
  <si>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</si>
  <si>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</si>
  <si>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</si>
  <si>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</si>
  <si>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</si>
  <si>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</si>
  <si>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</si>
  <si>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</si>
  <si>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</si>
  <si>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</si>
  <si>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</si>
  <si>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</si>
  <si>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</si>
  <si>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</si>
  <si>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</si>
  <si>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</si>
  <si>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</si>
  <si>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</si>
  <si>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</si>
  <si>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</si>
  <si>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</si>
  <si>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</si>
  <si>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</si>
  <si>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</si>
  <si>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</si>
  <si>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</si>
  <si>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</si>
  <si>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</si>
  <si>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</si>
  <si>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</si>
  <si>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</si>
  <si>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</si>
  <si>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</si>
  <si>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</si>
  <si>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</si>
  <si>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</si>
  <si>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</si>
  <si>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</si>
  <si>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</si>
  <si>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</si>
  <si>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</si>
  <si>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</si>
  <si>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</si>
  <si>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</si>
  <si>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</si>
  <si>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</si>
  <si>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</si>
  <si>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</si>
  <si>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</si>
  <si>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</si>
  <si>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</si>
  <si>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</si>
  <si>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</si>
  <si>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</si>
  <si>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</si>
  <si>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</si>
  <si>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</si>
  <si>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</si>
  <si>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</si>
  <si>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</si>
  <si>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</si>
  <si>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</si>
  <si>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</si>
  <si>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</si>
  <si>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</si>
  <si>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</si>
  <si>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</si>
  <si>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</si>
  <si>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</si>
  <si>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</si>
  <si>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</si>
  <si>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</si>
  <si>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</si>
  <si>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</si>
  <si>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</si>
  <si>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</si>
  <si>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</si>
  <si>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</si>
  <si>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</si>
  <si>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</si>
  <si>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</si>
  <si>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</si>
  <si>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</si>
  <si>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</si>
  <si>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</si>
  <si>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</si>
  <si>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</si>
  <si>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</si>
  <si>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</si>
  <si>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</si>
  <si>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</si>
  <si>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</si>
  <si>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</si>
  <si>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</si>
  <si>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</si>
  <si>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</si>
  <si>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</si>
  <si>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</si>
  <si>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</si>
  <si>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</si>
  <si>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</si>
  <si>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</si>
  <si>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</si>
  <si>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</si>
  <si>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</si>
  <si>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</si>
  <si>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</si>
  <si>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</si>
  <si>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</si>
  <si>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</si>
  <si>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</si>
  <si>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</si>
  <si>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</si>
  <si>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</si>
  <si>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</si>
  <si>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</si>
  <si>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</si>
  <si>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</si>
  <si>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</si>
  <si>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</si>
  <si>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</si>
  <si>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</si>
  <si>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</si>
  <si>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</si>
  <si>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</si>
  <si>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</si>
  <si>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</si>
  <si>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</si>
  <si>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</si>
  <si>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</si>
  <si>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</si>
  <si>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</si>
  <si>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</si>
  <si>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</si>
  <si>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</si>
  <si>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</si>
  <si>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</si>
  <si>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</si>
  <si>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</si>
  <si>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</si>
  <si>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</si>
  <si>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</si>
  <si>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</si>
  <si>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</si>
  <si>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</si>
  <si>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</si>
  <si>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</si>
  <si>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</si>
  <si>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</si>
  <si>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</si>
  <si>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</si>
  <si>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</si>
  <si>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</si>
  <si>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</si>
  <si>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</si>
  <si>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</si>
  <si>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</si>
  <si>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</si>
  <si>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</si>
  <si>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</si>
  <si>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</si>
  <si>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</si>
  <si>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</si>
  <si>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</si>
  <si>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</si>
  <si>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</si>
  <si>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</si>
  <si>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</si>
  <si>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</si>
  <si>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</si>
  <si>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</si>
  <si>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</si>
  <si>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</si>
  <si>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</si>
  <si>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</si>
  <si>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</si>
  <si>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</si>
  <si>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</si>
  <si>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</si>
  <si>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</si>
  <si>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</si>
  <si>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</si>
  <si>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</si>
  <si>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</si>
  <si>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</si>
  <si>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</si>
  <si>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</si>
  <si>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</si>
  <si>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</si>
  <si>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</si>
  <si>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</si>
  <si>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</si>
  <si>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</si>
  <si>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</si>
  <si>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</si>
  <si>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</si>
  <si>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</si>
  <si>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</si>
  <si>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</si>
  <si>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</si>
  <si>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</si>
  <si>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</si>
  <si>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</si>
  <si>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</si>
  <si>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</si>
  <si>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</si>
  <si>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</si>
  <si>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</si>
  <si>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</si>
  <si>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</si>
  <si>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</si>
  <si>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</si>
  <si>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</si>
  <si>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</si>
  <si>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</si>
  <si>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</si>
  <si>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</si>
  <si>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</si>
  <si>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</si>
  <si>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</si>
  <si>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</si>
  <si>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</si>
  <si>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</si>
  <si>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</si>
  <si>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</si>
  <si>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</si>
  <si>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</si>
  <si>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</si>
  <si>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</si>
  <si>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</si>
  <si>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</si>
  <si>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</si>
  <si>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</si>
  <si>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</si>
  <si>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</si>
  <si>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</si>
  <si>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</si>
  <si>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</si>
  <si>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</si>
  <si>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</si>
  <si>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</si>
  <si>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</si>
  <si>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</si>
  <si>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</si>
  <si>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</si>
  <si>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</si>
  <si>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</si>
  <si>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</si>
  <si>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</si>
  <si>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</si>
  <si>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</si>
  <si>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</si>
  <si>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</si>
  <si>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</si>
  <si>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</si>
  <si>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</si>
  <si>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</si>
  <si>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</si>
  <si>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</si>
  <si>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</si>
  <si>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</si>
  <si>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</si>
  <si>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</si>
  <si>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</si>
  <si>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</si>
  <si>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</si>
  <si>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</si>
  <si>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</si>
  <si>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</si>
  <si>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</si>
  <si>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</si>
  <si>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</si>
  <si>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</si>
  <si>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</si>
  <si>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</si>
  <si>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</si>
  <si>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</si>
  <si>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</si>
  <si>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</si>
  <si>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</si>
  <si>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</si>
  <si>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</si>
  <si>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</si>
  <si>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</si>
  <si>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</si>
  <si>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</si>
  <si>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</si>
  <si>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</si>
  <si>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</si>
  <si>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</si>
  <si>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</si>
  <si>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</si>
  <si>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</si>
  <si>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</si>
  <si>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</si>
  <si>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</si>
  <si>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</si>
  <si>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</si>
  <si>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</si>
  <si>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</si>
  <si>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</si>
  <si>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</si>
  <si>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</si>
  <si>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</si>
  <si>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</si>
  <si>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</si>
  <si>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</si>
  <si>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</si>
  <si>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</si>
  <si>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</si>
  <si>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</si>
  <si>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</si>
  <si>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</si>
  <si>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</si>
  <si>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</si>
  <si>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</si>
  <si>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</si>
  <si>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</si>
  <si>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</si>
  <si>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</si>
  <si>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</si>
  <si>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</si>
  <si>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</si>
  <si>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</si>
  <si>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</si>
  <si>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</si>
  <si>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</si>
  <si>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</si>
  <si>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</si>
  <si>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</si>
  <si>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</si>
  <si>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</si>
  <si>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</si>
  <si>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</si>
  <si>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</si>
  <si>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</si>
  <si>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</si>
  <si>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</si>
  <si>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</si>
  <si>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</si>
  <si>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</si>
  <si>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</si>
  <si>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</si>
  <si>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</si>
  <si>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</si>
  <si>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</si>
  <si>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</si>
  <si>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</si>
  <si>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</si>
  <si>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</si>
  <si>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</si>
  <si>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</si>
  <si>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</si>
  <si>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</si>
  <si>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</si>
  <si>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</si>
  <si>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</si>
  <si>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</si>
  <si>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</si>
  <si>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</si>
  <si>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</si>
  <si>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</si>
  <si>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</si>
  <si>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</si>
  <si>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</si>
  <si>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</si>
  <si>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</si>
  <si>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</si>
  <si>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</si>
  <si>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</si>
  <si>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</si>
  <si>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</si>
  <si>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</si>
  <si>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</si>
  <si>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</si>
  <si>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</si>
  <si>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</si>
  <si>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</si>
  <si>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</si>
  <si>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</si>
  <si>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</si>
  <si>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</si>
  <si>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</si>
  <si>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</si>
  <si>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</si>
  <si>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</si>
  <si>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</si>
  <si>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</si>
  <si>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</si>
  <si>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</si>
  <si>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</si>
  <si>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</si>
  <si>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</si>
  <si>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</si>
  <si>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</si>
  <si>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</si>
  <si>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</si>
  <si>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</si>
  <si>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</si>
  <si>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</si>
  <si>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</si>
  <si>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</si>
  <si>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</si>
  <si>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</si>
  <si>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</si>
  <si>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</si>
  <si>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</si>
  <si>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</si>
  <si>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</si>
  <si>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</si>
  <si>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</si>
  <si>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</si>
  <si>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</si>
  <si>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</si>
  <si>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</si>
  <si>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</si>
  <si>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</si>
  <si>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</si>
  <si>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</si>
  <si>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</si>
  <si>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</si>
  <si>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</si>
  <si>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</si>
  <si>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</si>
  <si>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</si>
  <si>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</si>
  <si>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</si>
  <si>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</si>
  <si>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</si>
  <si>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</si>
  <si>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</si>
  <si>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</si>
  <si>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</si>
  <si>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</si>
  <si>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</si>
  <si>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</si>
  <si>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</si>
  <si>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</si>
  <si>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</si>
  <si>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</si>
  <si>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</si>
  <si>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</si>
  <si>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</si>
  <si>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</si>
  <si>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</si>
  <si>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</si>
  <si>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</si>
  <si>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</si>
  <si>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</si>
  <si>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</si>
  <si>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</si>
  <si>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</si>
  <si>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</si>
  <si>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</si>
  <si>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</si>
  <si>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</si>
  <si>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</si>
  <si>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</si>
  <si>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</si>
  <si>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</si>
  <si>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</si>
  <si>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</si>
  <si>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</si>
  <si>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</si>
  <si>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</si>
  <si>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</si>
  <si>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</si>
  <si>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</si>
  <si>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</si>
  <si>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</si>
  <si>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</si>
  <si>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</si>
  <si>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</si>
  <si>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</si>
  <si>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</si>
  <si>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</si>
  <si>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</si>
  <si>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</si>
  <si>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</si>
  <si>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</si>
  <si>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</si>
  <si>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</si>
  <si>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</si>
  <si>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</si>
  <si>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</si>
  <si>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</si>
  <si>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</si>
  <si>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</si>
  <si>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</si>
  <si>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</si>
  <si>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</si>
  <si>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</si>
  <si>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</si>
  <si>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</si>
  <si>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</si>
  <si>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</si>
  <si>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</si>
  <si>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</si>
  <si>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</si>
  <si>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</si>
  <si>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</si>
  <si>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</si>
  <si>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</si>
  <si>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</si>
  <si>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</si>
  <si>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</si>
  <si>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</si>
  <si>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</si>
  <si>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</si>
  <si>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</si>
  <si>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</si>
  <si>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</si>
  <si>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</si>
  <si>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</si>
  <si>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</si>
  <si>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</si>
  <si>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</si>
  <si>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</si>
  <si>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</si>
  <si>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</si>
  <si>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</si>
  <si>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</si>
  <si>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</si>
  <si>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</si>
  <si>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</si>
  <si>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</si>
  <si>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</si>
  <si>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</si>
  <si>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</si>
  <si>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</si>
  <si>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</si>
  <si>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</si>
  <si>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</si>
  <si>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</si>
  <si>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</si>
  <si>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</si>
  <si>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</si>
  <si>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</si>
  <si>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</si>
  <si>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</si>
  <si>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</si>
  <si>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</si>
  <si>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</si>
  <si>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</si>
  <si>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</si>
  <si>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</si>
  <si>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</si>
  <si>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</si>
  <si>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</si>
  <si>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</si>
  <si>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</si>
  <si>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</si>
  <si>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</si>
  <si>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</si>
  <si>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</si>
  <si>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</si>
  <si>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</si>
  <si>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</si>
  <si>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</si>
  <si>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</si>
  <si>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</si>
  <si>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</si>
  <si>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</si>
  <si>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</si>
  <si>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</si>
  <si>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</si>
  <si>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</si>
  <si>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</si>
  <si>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</si>
  <si>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</si>
  <si>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</si>
  <si>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</si>
  <si>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</si>
  <si>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</si>
  <si>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</si>
  <si>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</si>
  <si>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</si>
  <si>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</si>
  <si>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</si>
  <si>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</si>
  <si>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</si>
  <si>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</si>
  <si>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</si>
  <si>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</si>
  <si>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</si>
  <si>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</si>
  <si>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</si>
  <si>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</si>
  <si>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</si>
  <si>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</si>
  <si>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</si>
  <si>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</si>
  <si>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</si>
  <si>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</si>
  <si>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</si>
  <si>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</si>
  <si>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</si>
  <si>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</si>
  <si>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</si>
  <si>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</si>
  <si>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</si>
  <si>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</si>
  <si>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</si>
  <si>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</si>
  <si>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</si>
  <si>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</si>
  <si>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</si>
  <si>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</si>
  <si>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</si>
  <si>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</si>
  <si>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</si>
  <si>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</si>
  <si>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</si>
  <si>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</si>
  <si>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</si>
  <si>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</si>
  <si>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</si>
  <si>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</si>
  <si>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</si>
  <si>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</si>
  <si>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</si>
  <si>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</si>
  <si>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</si>
  <si>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</si>
  <si>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</si>
  <si>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</si>
  <si>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</si>
  <si>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</si>
  <si>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</si>
  <si>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</si>
  <si>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</si>
  <si>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</si>
  <si>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</si>
  <si>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</si>
  <si>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</si>
  <si>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</si>
  <si>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</si>
  <si>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</si>
  <si>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</si>
  <si>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</si>
  <si>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</si>
  <si>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</si>
  <si>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</si>
  <si>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</si>
  <si>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</si>
  <si>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</si>
  <si>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</si>
  <si>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</si>
  <si>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</si>
  <si>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</si>
  <si>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</si>
  <si>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</si>
  <si>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</si>
  <si>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</si>
  <si>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</si>
  <si>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</si>
  <si>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</si>
  <si>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</si>
  <si>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</si>
  <si>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</si>
  <si>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</si>
  <si>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</si>
  <si>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</si>
  <si>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</si>
  <si>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</si>
  <si>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</si>
  <si>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</si>
  <si>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</si>
  <si>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</si>
  <si>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</si>
  <si>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</si>
  <si>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</si>
  <si>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</si>
  <si>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</si>
  <si>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</si>
  <si>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</si>
  <si>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</si>
  <si>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</si>
  <si>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</si>
  <si>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</si>
  <si>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</si>
  <si>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</si>
  <si>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</si>
  <si>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</si>
  <si>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</si>
  <si>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</si>
  <si>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</si>
  <si>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</si>
  <si>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</si>
  <si>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</si>
  <si>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</si>
  <si>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</si>
  <si>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</si>
  <si>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</si>
  <si>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</si>
  <si>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</si>
  <si>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</si>
  <si>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</si>
  <si>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</si>
  <si>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</si>
  <si>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</si>
  <si>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</si>
  <si>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</si>
  <si>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</si>
  <si>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</si>
  <si>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</si>
  <si>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</si>
  <si>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</si>
  <si>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</si>
  <si>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</si>
  <si>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</si>
  <si>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</si>
  <si>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</si>
  <si>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</si>
  <si>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</si>
  <si>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</si>
  <si>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</si>
  <si>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</si>
  <si>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</si>
  <si>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</si>
  <si>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</si>
  <si>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</si>
  <si>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</si>
  <si>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</si>
  <si>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</si>
  <si>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</si>
  <si>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</si>
  <si>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</si>
  <si>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</si>
  <si>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</si>
  <si>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</si>
  <si>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</si>
  <si>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</si>
  <si>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</si>
  <si>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</si>
  <si>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</si>
  <si>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</si>
  <si>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</si>
  <si>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</si>
  <si>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</si>
  <si>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</si>
  <si>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</si>
  <si>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</si>
  <si>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</si>
  <si>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</si>
  <si>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</si>
  <si>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</si>
  <si>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</si>
  <si>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</si>
  <si>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</si>
  <si>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</si>
  <si>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</si>
  <si>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</si>
  <si>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</si>
  <si>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</si>
  <si>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</si>
  <si>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</si>
  <si>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</si>
  <si>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</si>
  <si>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</si>
  <si>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</si>
  <si>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</si>
  <si>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</si>
  <si>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</si>
  <si>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</si>
  <si>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</si>
  <si>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</si>
  <si>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</si>
  <si>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</si>
  <si>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</si>
  <si>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</si>
  <si>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</si>
  <si>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</si>
  <si>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</si>
  <si>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</si>
  <si>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</si>
  <si>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</si>
  <si>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</si>
  <si>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</si>
  <si>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</si>
  <si>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</si>
  <si>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</si>
  <si>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</si>
  <si>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</si>
  <si>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</si>
  <si>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</si>
  <si>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</si>
  <si>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</si>
  <si>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</si>
  <si>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</si>
  <si>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</si>
  <si>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</si>
  <si>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</si>
  <si>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</si>
  <si>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</si>
  <si>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</si>
  <si>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</si>
  <si>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</si>
  <si>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</si>
  <si>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</si>
  <si>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</si>
  <si>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</si>
  <si>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</si>
  <si>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</si>
  <si>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</si>
  <si>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</si>
  <si>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</si>
  <si>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</si>
  <si>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</si>
  <si>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</si>
  <si>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</si>
  <si>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</si>
  <si>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</si>
  <si>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</si>
  <si>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</si>
  <si>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</si>
  <si>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</si>
  <si>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</si>
  <si>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</si>
  <si>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</si>
  <si>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</si>
  <si>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</si>
  <si>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</si>
  <si>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</si>
  <si>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</si>
  <si>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</si>
  <si>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</si>
  <si>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</si>
  <si>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</si>
  <si>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</si>
  <si>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</si>
  <si>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</si>
  <si>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</si>
  <si>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</si>
  <si>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</si>
  <si>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</si>
  <si>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</si>
  <si>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</si>
  <si>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</si>
  <si>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</si>
  <si>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</si>
  <si>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</si>
  <si>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</si>
  <si>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</si>
  <si>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</si>
  <si>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</si>
  <si>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</si>
  <si>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</si>
  <si>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</si>
  <si>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</si>
  <si>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</si>
  <si>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</si>
  <si>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</si>
  <si>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</si>
  <si>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</si>
  <si>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</si>
  <si>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</si>
  <si>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</si>
  <si>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</si>
  <si>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</si>
  <si>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</si>
  <si>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</si>
  <si>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</si>
  <si>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</si>
  <si>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</si>
  <si>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</si>
  <si>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</si>
  <si>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</si>
  <si>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</si>
  <si>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</si>
  <si>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</si>
  <si>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</si>
  <si>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</si>
  <si>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</si>
  <si>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</si>
  <si>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</si>
  <si>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</si>
  <si>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</si>
  <si>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</si>
  <si>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</si>
  <si>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</si>
  <si>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</si>
  <si>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</si>
  <si>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</si>
  <si>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</si>
  <si>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</si>
  <si>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</si>
  <si>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</si>
  <si>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</si>
  <si>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</si>
  <si>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</si>
  <si>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</si>
  <si>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</si>
  <si>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</si>
  <si>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</si>
  <si>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</si>
  <si>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</si>
  <si>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</si>
  <si>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</si>
  <si>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</si>
  <si>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</si>
  <si>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</si>
  <si>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</si>
  <si>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</si>
  <si>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</si>
  <si>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</si>
  <si>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</si>
  <si>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</si>
  <si>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</si>
  <si>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</si>
  <si>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</si>
  <si>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</si>
  <si>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</si>
  <si>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</si>
  <si>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</si>
  <si>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</si>
  <si>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</si>
  <si>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</si>
  <si>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</si>
  <si>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</si>
  <si>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</si>
  <si>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</si>
  <si>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</si>
  <si>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</si>
  <si>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</si>
  <si>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</si>
  <si>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</si>
  <si>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</si>
  <si>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</si>
  <si>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</si>
  <si>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</si>
  <si>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</si>
  <si>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</si>
  <si>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</si>
  <si>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</si>
  <si>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</si>
  <si>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</si>
  <si>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</si>
  <si>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</si>
  <si>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</si>
  <si>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</si>
  <si>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</si>
  <si>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</si>
  <si>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</si>
  <si>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</si>
  <si>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</si>
  <si>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</si>
  <si>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</si>
  <si>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</si>
  <si>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</si>
  <si>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</si>
  <si>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</si>
  <si>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</si>
  <si>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</si>
  <si>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</si>
  <si>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</si>
  <si>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</si>
  <si>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</si>
  <si>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</si>
  <si>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</si>
  <si>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</si>
  <si>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</si>
  <si>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</si>
  <si>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</si>
  <si>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</si>
  <si>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</si>
  <si>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</si>
  <si>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</si>
  <si>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</si>
  <si>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</si>
  <si>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</si>
  <si>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</si>
  <si>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</si>
  <si>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</si>
  <si>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</si>
  <si>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</si>
  <si>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</si>
  <si>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</si>
  <si>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</si>
  <si>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</si>
  <si>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</si>
  <si>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</si>
  <si>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</si>
  <si>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</si>
  <si>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</si>
  <si>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</si>
  <si>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</si>
  <si>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</si>
  <si>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</si>
  <si>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</si>
  <si>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</si>
  <si>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</si>
  <si>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</si>
  <si>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</si>
  <si>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</si>
  <si>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</si>
  <si>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</si>
  <si>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</si>
  <si>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</si>
  <si>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</si>
  <si>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</si>
  <si>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</si>
  <si>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</si>
  <si>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</si>
  <si>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</si>
  <si>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</si>
  <si>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</si>
  <si>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</si>
  <si>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</si>
  <si>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</si>
  <si>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</si>
  <si>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</si>
  <si>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</si>
  <si>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</si>
  <si>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</si>
  <si>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</si>
  <si>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</si>
  <si>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</si>
  <si>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</si>
  <si>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</si>
  <si>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</si>
  <si>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</si>
  <si>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</si>
  <si>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</si>
  <si>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</si>
  <si>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</si>
  <si>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</si>
  <si>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</si>
  <si>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</si>
  <si>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</si>
  <si>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</si>
  <si>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</si>
  <si>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</si>
  <si>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</si>
  <si>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</si>
  <si>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</si>
  <si>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</si>
  <si>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</si>
  <si>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</si>
  <si>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</si>
  <si>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</si>
  <si>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</si>
  <si>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</si>
  <si>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</si>
  <si>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</si>
  <si>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</si>
  <si>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</si>
  <si>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</si>
  <si>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</si>
  <si>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</si>
  <si>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</si>
  <si>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</si>
  <si>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</si>
  <si>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</si>
  <si>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</si>
  <si>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</si>
  <si>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</si>
  <si>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</si>
  <si>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</si>
  <si>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</si>
  <si>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</si>
  <si>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</si>
  <si>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</si>
  <si>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</si>
  <si>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</si>
  <si>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</si>
  <si>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</si>
  <si>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</si>
  <si>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</si>
  <si>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</si>
  <si>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</si>
  <si>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</si>
  <si>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</si>
  <si>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</si>
  <si>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</si>
  <si>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</si>
  <si>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</si>
  <si>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</si>
  <si>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</si>
  <si>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</si>
  <si>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</si>
  <si>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</si>
  <si>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</si>
  <si>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</si>
  <si>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</si>
  <si>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</si>
  <si>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</si>
  <si>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</si>
  <si>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</si>
  <si>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</si>
  <si>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</si>
  <si>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</si>
  <si>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</si>
  <si>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</si>
  <si>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</si>
  <si>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</si>
  <si>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</si>
  <si>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</si>
  <si>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</si>
  <si>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</si>
  <si>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</si>
  <si>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</si>
  <si>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</si>
  <si>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</si>
  <si>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</si>
  <si>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</si>
  <si>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</si>
  <si>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</si>
  <si>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</si>
  <si>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</si>
  <si>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</si>
  <si>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</si>
  <si>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</si>
  <si>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</si>
  <si>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</si>
  <si>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</si>
  <si>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</si>
  <si>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</si>
  <si>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</si>
  <si>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</si>
  <si>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</si>
  <si>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</si>
  <si>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</si>
  <si>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</si>
  <si>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</si>
  <si>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</si>
  <si>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</si>
  <si>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</si>
  <si>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</si>
  <si>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</si>
  <si>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</si>
  <si>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</si>
  <si>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</si>
  <si>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</si>
  <si>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</si>
  <si>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</si>
  <si>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</si>
  <si>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</si>
  <si>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</si>
  <si>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</si>
  <si>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</si>
  <si>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</si>
  <si>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</si>
  <si>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</si>
  <si>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</si>
  <si>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</si>
  <si>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</si>
  <si>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</si>
  <si>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</si>
  <si>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</si>
  <si>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</si>
  <si>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</si>
  <si>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</si>
  <si>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</si>
  <si>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</si>
  <si>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</si>
  <si>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</si>
  <si>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</si>
  <si>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</si>
  <si>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</si>
  <si>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</si>
  <si>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</si>
  <si>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</si>
  <si>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</si>
  <si>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</si>
  <si>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</si>
  <si>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</si>
  <si>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</si>
  <si>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</si>
  <si>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</si>
  <si>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</si>
  <si>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</si>
  <si>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</si>
  <si>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</si>
  <si>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</si>
  <si>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</si>
  <si>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</si>
  <si>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</si>
  <si>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</si>
  <si>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</si>
  <si>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</si>
  <si>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</si>
  <si>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</si>
  <si>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</si>
  <si>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</si>
  <si>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</si>
  <si>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</si>
  <si>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</si>
  <si>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</si>
  <si>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</si>
  <si>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</si>
  <si>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</si>
  <si>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</si>
  <si>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</si>
  <si>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</si>
  <si>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</si>
  <si>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</si>
  <si>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</si>
  <si>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</si>
  <si>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</si>
  <si>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</si>
  <si>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</si>
  <si>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</si>
  <si>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</si>
  <si>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</si>
  <si>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</si>
  <si>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</si>
  <si>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</si>
  <si>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</si>
  <si>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</si>
  <si>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</si>
  <si>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</si>
  <si>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</si>
  <si>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</si>
  <si>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</si>
  <si>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</si>
  <si>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</si>
  <si>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</si>
  <si>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</si>
  <si>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</si>
  <si>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</si>
  <si>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</si>
  <si>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</si>
  <si>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</si>
  <si>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</si>
  <si>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</si>
  <si>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</si>
  <si>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</si>
  <si>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</si>
  <si>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</si>
  <si>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</si>
  <si>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</si>
  <si>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</si>
  <si>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</si>
  <si>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</si>
  <si>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</si>
  <si>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</si>
  <si>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</si>
  <si>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</si>
  <si>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</si>
  <si>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</si>
  <si>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</si>
  <si>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</si>
  <si>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</si>
  <si>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</si>
  <si>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</si>
  <si>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</si>
  <si>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</si>
  <si>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</si>
  <si>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</si>
  <si>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</si>
  <si>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</si>
  <si>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</si>
  <si>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</si>
  <si>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</si>
  <si>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</si>
  <si>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</si>
  <si>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</si>
  <si>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</si>
  <si>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</si>
  <si>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</si>
  <si>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</si>
  <si>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</si>
  <si>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</si>
  <si>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</si>
  <si>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</si>
  <si>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</si>
  <si>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</si>
  <si>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</si>
  <si>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</si>
  <si>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</si>
  <si>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</si>
  <si>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</si>
  <si>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</si>
  <si>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</si>
  <si>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</si>
  <si>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</si>
  <si>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</si>
  <si>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</si>
  <si>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</si>
  <si>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</si>
  <si>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</si>
  <si>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</si>
  <si>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</si>
  <si>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</si>
  <si>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</si>
  <si>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</si>
  <si>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</si>
  <si>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</si>
  <si>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</si>
  <si>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</si>
  <si>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</si>
  <si>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</si>
  <si>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</si>
  <si>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</si>
  <si>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</si>
  <si>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</si>
  <si>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</si>
  <si>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</si>
  <si>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</si>
  <si>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</si>
  <si>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</si>
  <si>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</si>
  <si>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</si>
  <si>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</si>
  <si>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</si>
  <si>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</si>
  <si>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</si>
  <si>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</si>
  <si>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</si>
  <si>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</si>
  <si>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</si>
  <si>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</si>
  <si>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</si>
  <si>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</si>
  <si>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</si>
  <si>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</si>
  <si>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</si>
  <si>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</si>
  <si>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</si>
  <si>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</si>
  <si>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</si>
  <si>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</si>
  <si>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</si>
  <si>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</si>
  <si>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</si>
  <si>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</si>
  <si>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</si>
  <si>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</si>
  <si>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</si>
  <si>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</si>
  <si>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</si>
  <si>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</si>
  <si>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</si>
  <si>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</si>
  <si>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</si>
  <si>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</si>
  <si>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</si>
  <si>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</si>
  <si>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</si>
  <si>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</si>
  <si>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</si>
  <si>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</si>
  <si>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</si>
  <si>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</si>
  <si>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</si>
  <si>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</si>
  <si>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</si>
  <si>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</si>
  <si>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</si>
  <si>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</si>
  <si>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</si>
  <si>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</si>
  <si>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</si>
  <si>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</si>
  <si>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</si>
  <si>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</si>
  <si>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</si>
  <si>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</si>
  <si>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</si>
  <si>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</si>
  <si>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</si>
  <si>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</si>
  <si>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</si>
  <si>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</si>
  <si>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</si>
  <si>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</si>
  <si>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</si>
  <si>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</si>
  <si>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</si>
  <si>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</si>
  <si>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</si>
  <si>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</si>
  <si>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</si>
  <si>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</si>
  <si>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</si>
  <si>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</si>
  <si>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</si>
  <si>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</si>
  <si>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</si>
  <si>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</si>
  <si>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</si>
  <si>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</si>
  <si>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</si>
  <si>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</si>
  <si>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</si>
  <si>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</si>
  <si>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</si>
  <si>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</si>
  <si>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</si>
  <si>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</si>
  <si>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</si>
  <si>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</si>
  <si>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</si>
  <si>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</si>
  <si>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</si>
  <si>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</si>
  <si>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</si>
  <si>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</si>
  <si>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</si>
  <si>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</si>
  <si>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</si>
  <si>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</si>
  <si>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</si>
  <si>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</si>
  <si>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</si>
  <si>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</si>
  <si>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</si>
  <si>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</si>
  <si>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</si>
  <si>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</si>
  <si>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</si>
  <si>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</si>
  <si>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</si>
  <si>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</si>
  <si>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</si>
  <si>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</si>
  <si>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</si>
  <si>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</si>
  <si>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</si>
  <si>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</si>
  <si>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</si>
  <si>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</si>
  <si>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</si>
  <si>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</si>
  <si>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</si>
  <si>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</si>
  <si>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</si>
  <si>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</si>
  <si>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</si>
  <si>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</si>
  <si>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</si>
  <si>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</si>
  <si>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</si>
  <si>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</si>
  <si>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</si>
  <si>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</si>
  <si>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</si>
  <si>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</si>
  <si>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</si>
  <si>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</si>
  <si>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</si>
  <si>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</si>
  <si>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</si>
  <si>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</si>
  <si>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</si>
  <si>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</si>
  <si>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</si>
  <si>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</si>
  <si>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</si>
  <si>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</si>
  <si>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</si>
  <si>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</si>
  <si>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</si>
  <si>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</si>
  <si>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</si>
  <si>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</si>
  <si>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</si>
  <si>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</si>
  <si>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</si>
  <si>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</si>
  <si>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</si>
  <si>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</si>
  <si>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</si>
  <si>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</si>
  <si>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</si>
  <si>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</si>
  <si>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</si>
  <si>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</si>
  <si>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</si>
  <si>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</si>
  <si>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</si>
  <si>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</si>
  <si>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</si>
  <si>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</si>
  <si>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</si>
  <si>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</si>
  <si>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</si>
  <si>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</si>
  <si>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</si>
  <si>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</si>
  <si>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</si>
  <si>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</si>
  <si>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</si>
  <si>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</si>
  <si>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</si>
  <si>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</si>
  <si>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</si>
  <si>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</si>
  <si>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</si>
  <si>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</si>
  <si>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</si>
  <si>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</si>
  <si>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</si>
  <si>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</si>
  <si>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</si>
  <si>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</si>
  <si>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</si>
  <si>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</si>
  <si>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</si>
  <si>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</si>
  <si>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</si>
  <si>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</si>
  <si>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</si>
  <si>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</si>
  <si>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</si>
  <si>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</si>
  <si>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</si>
  <si>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</si>
  <si>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</si>
  <si>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</si>
  <si>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</si>
  <si>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</si>
  <si>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</si>
  <si>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</si>
  <si>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</si>
  <si>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</si>
  <si>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</si>
  <si>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</si>
  <si>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</si>
  <si>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</si>
  <si>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</si>
  <si>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</si>
  <si>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</si>
  <si>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</si>
  <si>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</si>
  <si>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</si>
  <si>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</si>
  <si>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</si>
  <si>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</si>
  <si>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</si>
  <si>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</si>
  <si>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</si>
  <si>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</si>
  <si>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</si>
  <si>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</si>
  <si>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</si>
  <si>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</si>
  <si>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</si>
  <si>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</si>
  <si>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</si>
  <si>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</si>
  <si>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</si>
  <si>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</si>
  <si>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</si>
  <si>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</si>
  <si>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</si>
  <si>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</si>
  <si>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</si>
  <si>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</si>
  <si>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</si>
  <si>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</si>
  <si>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</si>
  <si>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</si>
  <si>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</si>
  <si>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</si>
  <si>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</si>
  <si>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</si>
  <si>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</si>
  <si>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</si>
  <si>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</si>
  <si>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</si>
  <si>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</si>
  <si>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</si>
  <si>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</si>
  <si>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</si>
  <si>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</si>
  <si>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</si>
  <si>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</si>
  <si>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</si>
  <si>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</si>
  <si>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</si>
  <si>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</si>
  <si>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</si>
  <si>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</si>
  <si>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</si>
  <si>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</si>
  <si>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</si>
  <si>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</si>
  <si>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</si>
  <si>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</si>
  <si>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</si>
  <si>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</si>
  <si>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</si>
  <si>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</si>
  <si>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</si>
  <si>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</si>
  <si>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</si>
  <si>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</si>
  <si>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</si>
  <si>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</si>
  <si>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</si>
  <si>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</si>
  <si>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</si>
  <si>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</si>
  <si>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</si>
  <si>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</si>
  <si>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</si>
  <si>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</si>
  <si>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</si>
  <si>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</si>
  <si>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</si>
  <si>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</si>
  <si>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</si>
  <si>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</si>
  <si>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</si>
  <si>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</si>
  <si>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</si>
  <si>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</si>
  <si>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</si>
  <si>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</si>
  <si>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</si>
  <si>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</si>
  <si>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</si>
  <si>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</si>
  <si>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</si>
  <si>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</si>
  <si>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</si>
  <si>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</si>
  <si>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</si>
  <si>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</si>
  <si>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</si>
  <si>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</si>
  <si>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</si>
  <si>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</si>
  <si>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</si>
  <si>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</si>
  <si>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</si>
  <si>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</si>
  <si>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</si>
  <si>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</si>
  <si>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</si>
  <si>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</si>
  <si>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</si>
  <si>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</si>
  <si>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</si>
  <si>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</si>
  <si>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</si>
  <si>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</si>
  <si>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</si>
  <si>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</si>
  <si>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</si>
  <si>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</si>
  <si>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</si>
  <si>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</si>
  <si>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</si>
  <si>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</si>
  <si>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</si>
  <si>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</si>
  <si>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</si>
  <si>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</si>
  <si>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</si>
  <si>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</si>
  <si>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</si>
  <si>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</si>
  <si>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</si>
  <si>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</si>
  <si>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</si>
  <si>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</si>
  <si>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</si>
  <si>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</si>
  <si>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</si>
  <si>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</si>
  <si>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</si>
  <si>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</si>
  <si>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</si>
  <si>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</si>
  <si>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</si>
  <si>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</si>
  <si>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</si>
  <si>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</si>
  <si>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</si>
  <si>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</si>
  <si>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</si>
  <si>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</si>
  <si>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</si>
  <si>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</si>
  <si>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</si>
  <si>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</si>
  <si>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</si>
  <si>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</si>
  <si>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</si>
  <si>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</si>
  <si>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</si>
  <si>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</si>
  <si>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</si>
  <si>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</si>
  <si>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</si>
  <si>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</si>
  <si>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</si>
  <si>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</si>
  <si>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</si>
  <si>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</si>
  <si>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</si>
  <si>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</si>
  <si>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</si>
  <si>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</si>
  <si>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</si>
  <si>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</si>
  <si>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</si>
  <si>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</si>
  <si>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</si>
  <si>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</si>
  <si>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</si>
  <si>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</si>
  <si>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</si>
  <si>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</si>
  <si>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</si>
  <si>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</si>
  <si>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</si>
  <si>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</si>
  <si>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</si>
  <si>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</si>
  <si>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</si>
  <si>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</si>
  <si>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</si>
  <si>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</si>
  <si>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</si>
  <si>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</si>
  <si>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</si>
  <si>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</si>
  <si>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</si>
  <si>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</si>
  <si>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</si>
  <si>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</si>
  <si>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</si>
  <si>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</si>
  <si>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</si>
  <si>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</si>
  <si>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</si>
  <si>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</si>
  <si>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</si>
  <si>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</si>
  <si>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</si>
  <si>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</si>
  <si>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</si>
  <si>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</si>
  <si>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</si>
  <si>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</si>
  <si>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</si>
  <si>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</si>
  <si>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</si>
  <si>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</si>
  <si>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</si>
  <si>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</si>
  <si>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</si>
  <si>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</si>
  <si>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</si>
  <si>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</si>
  <si>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</si>
  <si>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</si>
  <si>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</si>
  <si>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</si>
  <si>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</si>
  <si>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</si>
  <si>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</si>
  <si>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</si>
  <si>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</si>
  <si>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</si>
  <si>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</si>
  <si>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</si>
  <si>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</si>
  <si>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</si>
  <si>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</si>
  <si>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</si>
  <si>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</si>
  <si>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</si>
  <si>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</si>
  <si>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</si>
  <si>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</si>
  <si>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</si>
  <si>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</si>
  <si>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</si>
  <si>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</si>
  <si>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</si>
  <si>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</si>
  <si>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</si>
  <si>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</si>
  <si>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</si>
  <si>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</si>
  <si>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</si>
  <si>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</si>
  <si>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</si>
  <si>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</si>
  <si>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</si>
  <si>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</si>
  <si>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</si>
  <si>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</si>
  <si>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</si>
  <si>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</si>
  <si>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</si>
  <si>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</si>
  <si>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</si>
  <si>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</si>
  <si>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</si>
  <si>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</si>
  <si>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</si>
  <si>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</si>
  <si>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</si>
  <si>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</si>
  <si>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</si>
  <si>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</si>
  <si>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</si>
  <si>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</si>
  <si>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</si>
  <si>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</si>
  <si>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</si>
  <si>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</si>
  <si>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</si>
  <si>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</si>
  <si>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</si>
  <si>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</si>
  <si>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</si>
  <si>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</si>
  <si>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</si>
  <si>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</si>
  <si>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</si>
  <si>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</si>
  <si>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</si>
  <si>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</si>
  <si>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</si>
  <si>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</si>
  <si>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</si>
  <si>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</si>
  <si>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</si>
  <si>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</si>
  <si>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</si>
  <si>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</si>
  <si>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</si>
  <si>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</si>
  <si>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</si>
  <si>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</si>
  <si>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</si>
  <si>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</si>
  <si>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</si>
  <si>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</si>
  <si>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</si>
  <si>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</si>
  <si>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</si>
  <si>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</si>
  <si>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</si>
  <si>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</si>
  <si>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</si>
  <si>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</si>
  <si>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</si>
  <si>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</si>
  <si>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</si>
  <si>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</si>
  <si>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</si>
  <si>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</si>
  <si>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</si>
  <si>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</si>
  <si>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</si>
  <si>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</si>
  <si>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</si>
  <si>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</si>
  <si>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</si>
  <si>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</si>
  <si>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</si>
  <si>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</si>
  <si>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</si>
  <si>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</si>
  <si>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</si>
  <si>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</si>
  <si>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</si>
  <si>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</si>
  <si>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</si>
  <si>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</si>
  <si>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</si>
  <si>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</si>
  <si>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</si>
  <si>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</si>
  <si>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</si>
  <si>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</si>
  <si>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</si>
  <si>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</si>
  <si>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</si>
  <si>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</si>
  <si>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</si>
  <si>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</si>
  <si>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</si>
  <si>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</si>
  <si>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</si>
  <si>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</si>
  <si>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</si>
  <si>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</si>
  <si>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</si>
  <si>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</si>
  <si>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</si>
  <si>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</si>
  <si>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</si>
  <si>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</si>
  <si>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</si>
  <si>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</si>
  <si>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</si>
  <si>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</si>
  <si>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</si>
  <si>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</si>
  <si>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</si>
  <si>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</si>
  <si>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</si>
  <si>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</si>
  <si>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</si>
  <si>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</si>
  <si>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</si>
  <si>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</si>
  <si>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</si>
  <si>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</si>
  <si>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</si>
  <si>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</si>
  <si>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</si>
  <si>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</si>
  <si>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</si>
  <si>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</si>
  <si>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</si>
  <si>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</si>
  <si>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</si>
  <si>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</si>
  <si>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</si>
  <si>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</si>
  <si>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</si>
  <si>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</si>
  <si>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</si>
  <si>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</si>
  <si>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</si>
  <si>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</si>
  <si>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</si>
  <si>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</si>
  <si>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</si>
  <si>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</si>
  <si>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</si>
  <si>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</si>
  <si>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</si>
  <si>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</si>
  <si>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</si>
  <si>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</si>
  <si>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</si>
  <si>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</si>
  <si>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</si>
  <si>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</si>
  <si>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</si>
  <si>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</si>
  <si>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</si>
  <si>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</si>
  <si>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</si>
  <si>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</si>
  <si>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</si>
  <si>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</si>
  <si>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</si>
  <si>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</si>
  <si>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</si>
  <si>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</si>
  <si>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</si>
  <si>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</si>
  <si>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</si>
  <si>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</si>
  <si>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</si>
  <si>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</si>
  <si>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</si>
  <si>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</si>
  <si>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</si>
  <si>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</si>
  <si>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</si>
  <si>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</si>
  <si>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</si>
  <si>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</si>
  <si>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</si>
  <si>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</si>
  <si>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</si>
  <si>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</si>
  <si>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</si>
  <si>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</si>
  <si>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</si>
  <si>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</si>
  <si>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</si>
  <si>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</si>
  <si>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</si>
  <si>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</si>
  <si>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</si>
  <si>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</si>
  <si>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</si>
  <si>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</si>
  <si>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</si>
  <si>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</si>
  <si>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</si>
  <si>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</si>
  <si>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</si>
  <si>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</si>
  <si>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</si>
  <si>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</si>
  <si>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</si>
  <si>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</si>
  <si>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</si>
  <si>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</si>
  <si>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</si>
  <si>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</si>
  <si>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</si>
  <si>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</si>
  <si>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</si>
  <si>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</si>
  <si>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</si>
  <si>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</si>
  <si>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</si>
  <si>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</si>
  <si>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</si>
  <si>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</si>
  <si>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</si>
  <si>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</si>
  <si>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</si>
  <si>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</si>
  <si>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</si>
  <si>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</si>
  <si>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</si>
  <si>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</si>
  <si>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</si>
  <si>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</si>
  <si>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</si>
  <si>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</si>
  <si>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</si>
  <si>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</si>
  <si>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</si>
  <si>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</si>
  <si>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</si>
  <si>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</si>
  <si>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</si>
  <si>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</si>
  <si>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</si>
  <si>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</si>
  <si>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</si>
  <si>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</si>
  <si>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</si>
  <si>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</si>
  <si>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</si>
  <si>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</si>
  <si>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</si>
  <si>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</si>
  <si>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</si>
  <si>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</si>
  <si>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</si>
  <si>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</si>
  <si>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</si>
  <si>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</si>
  <si>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</si>
  <si>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</si>
  <si>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</si>
  <si>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</si>
  <si>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</si>
  <si>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</si>
  <si>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</si>
  <si>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</si>
  <si>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</si>
  <si>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</si>
  <si>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</si>
  <si>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</si>
  <si>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</si>
  <si>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</si>
  <si>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</si>
  <si>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</si>
  <si>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</si>
  <si>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</si>
  <si>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</si>
  <si>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</si>
  <si>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</si>
  <si>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</si>
  <si>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</si>
  <si>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</si>
  <si>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</si>
  <si>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</si>
  <si>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</si>
  <si>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</si>
  <si>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</si>
  <si>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</si>
  <si>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</si>
  <si>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</si>
  <si>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</si>
  <si>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</si>
  <si>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</si>
  <si>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</si>
  <si>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</si>
  <si>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</si>
  <si>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</si>
  <si>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</si>
  <si>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</si>
  <si>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</si>
  <si>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</si>
  <si>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</si>
  <si>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</si>
  <si>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</si>
  <si>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</si>
  <si>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</si>
  <si>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</si>
  <si>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</si>
  <si>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</si>
  <si>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</si>
  <si>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</si>
  <si>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</si>
  <si>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</si>
  <si>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</si>
  <si>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</si>
  <si>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</si>
  <si>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</si>
  <si>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</si>
  <si>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</si>
  <si>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</si>
  <si>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</si>
  <si>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</si>
  <si>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</si>
  <si>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</si>
  <si>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</si>
  <si>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</si>
  <si>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</si>
  <si>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</si>
  <si>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</si>
  <si>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</si>
  <si>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</si>
  <si>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</si>
  <si>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</si>
  <si>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</si>
  <si>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</si>
  <si>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</si>
  <si>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</si>
  <si>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</si>
  <si>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</si>
  <si>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</si>
  <si>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</si>
  <si>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</si>
  <si>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</si>
  <si>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</si>
  <si>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</si>
  <si>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</si>
  <si>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</si>
  <si>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</si>
  <si>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</si>
  <si>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</si>
  <si>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</si>
  <si>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</si>
  <si>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</si>
  <si>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</si>
  <si>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</si>
  <si>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</si>
  <si>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</si>
  <si>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</si>
  <si>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</si>
  <si>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</si>
  <si>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</si>
  <si>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</si>
  <si>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</si>
  <si>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</si>
  <si>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</si>
  <si>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</si>
  <si>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</si>
  <si>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</si>
  <si>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</si>
  <si>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</si>
  <si>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</si>
  <si>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</si>
  <si>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</si>
  <si>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</si>
  <si>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</si>
  <si>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</si>
  <si>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</si>
  <si>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</si>
  <si>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</si>
  <si>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</si>
  <si>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</si>
  <si>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</si>
  <si>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</si>
  <si>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</si>
  <si>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</si>
  <si>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</si>
  <si>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</si>
  <si>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</si>
  <si>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</si>
  <si>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</si>
  <si>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</si>
  <si>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</si>
  <si>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</si>
  <si>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</si>
  <si>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</si>
  <si>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</si>
  <si>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</si>
  <si>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</si>
  <si>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</si>
  <si>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</si>
  <si>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</si>
  <si>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</si>
  <si>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</si>
  <si>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</si>
  <si>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</si>
  <si>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</si>
  <si>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</si>
  <si>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</si>
  <si>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</si>
  <si>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</si>
  <si>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</si>
  <si>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</si>
  <si>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</si>
  <si>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</si>
  <si>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</si>
  <si>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</si>
  <si>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</si>
  <si>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</si>
  <si>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</si>
  <si>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</si>
  <si>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</si>
  <si>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</si>
  <si>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</si>
  <si>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</si>
  <si>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</si>
  <si>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</si>
  <si>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</si>
  <si>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</si>
  <si>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</si>
  <si>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</si>
  <si>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</si>
  <si>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</si>
  <si>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</si>
  <si>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</si>
  <si>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</si>
  <si>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</si>
  <si>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</si>
  <si>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</si>
  <si>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</si>
  <si>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</si>
  <si>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</si>
  <si>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</si>
  <si>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</si>
  <si>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</si>
  <si>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</si>
  <si>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</si>
  <si>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</si>
  <si>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</si>
  <si>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</si>
  <si>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</si>
  <si>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</si>
  <si>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</si>
  <si>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</si>
  <si>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</si>
  <si>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</si>
  <si>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</si>
  <si>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</si>
  <si>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</si>
  <si>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</si>
  <si>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</si>
  <si>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</si>
  <si>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</si>
  <si>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</si>
  <si>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</si>
  <si>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</si>
  <si>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</si>
  <si>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</si>
  <si>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</si>
  <si>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</si>
  <si>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</si>
  <si>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</si>
  <si>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</si>
  <si>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</si>
  <si>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</si>
  <si>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</si>
  <si>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</si>
  <si>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</si>
  <si>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</si>
  <si>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</si>
  <si>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</si>
  <si>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</si>
  <si>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</si>
  <si>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</si>
  <si>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</si>
  <si>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</si>
  <si>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</si>
  <si>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</si>
  <si>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</si>
  <si>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</si>
  <si>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</si>
  <si>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</si>
  <si>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</si>
  <si>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</si>
  <si>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</si>
  <si>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</si>
  <si>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</si>
  <si>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</si>
  <si>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</si>
  <si>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</si>
  <si>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</si>
  <si>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</si>
  <si>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</si>
  <si>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</si>
  <si>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</si>
  <si>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</si>
  <si>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</si>
  <si>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</si>
  <si>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</si>
  <si>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</si>
  <si>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</si>
  <si>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</si>
  <si>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</si>
  <si>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</si>
  <si>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</si>
  <si>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</si>
  <si>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</si>
  <si>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</si>
  <si>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</si>
  <si>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</si>
  <si>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</si>
  <si>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</si>
  <si>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</si>
  <si>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</si>
  <si>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</si>
  <si>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</si>
  <si>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</si>
  <si>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</si>
  <si>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</si>
  <si>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</si>
  <si>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</si>
  <si>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</si>
  <si>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</si>
  <si>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</si>
  <si>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</si>
  <si>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</si>
  <si>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</si>
  <si>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</si>
  <si>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</si>
  <si>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</si>
  <si>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</si>
  <si>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</si>
  <si>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</si>
  <si>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</si>
  <si>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</si>
  <si>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</si>
  <si>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</si>
  <si>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</si>
  <si>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</si>
  <si>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</si>
  <si>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</si>
  <si>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</si>
  <si>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</si>
  <si>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</si>
  <si>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</si>
  <si>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</si>
  <si>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</si>
  <si>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</si>
  <si>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</si>
  <si>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</si>
  <si>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</si>
  <si>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</si>
  <si>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</si>
  <si>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</si>
  <si>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</si>
  <si>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</si>
  <si>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</si>
  <si>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</si>
  <si>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</si>
  <si>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</si>
  <si>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</si>
  <si>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</si>
  <si>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</si>
  <si>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</si>
  <si>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</si>
  <si>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</si>
  <si>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</si>
  <si>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</si>
  <si>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</si>
  <si>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</si>
  <si>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</si>
  <si>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</si>
  <si>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</si>
  <si>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</si>
  <si>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</si>
  <si>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</si>
  <si>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</si>
  <si>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</si>
  <si>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</si>
  <si>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</si>
  <si>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</si>
  <si>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</si>
  <si>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</si>
  <si>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</si>
  <si>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</si>
  <si>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</si>
  <si>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</si>
  <si>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</si>
  <si>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</si>
  <si>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</si>
  <si>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</si>
  <si>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</si>
  <si>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</si>
  <si>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</si>
  <si>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</si>
  <si>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</si>
  <si>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</si>
  <si>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</si>
  <si>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</si>
  <si>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</si>
  <si>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</si>
  <si>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</si>
  <si>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</si>
  <si>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</si>
  <si>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</si>
  <si>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</si>
  <si>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</si>
  <si>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</si>
  <si>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</si>
  <si>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</si>
  <si>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</si>
  <si>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</si>
  <si>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</si>
  <si>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</si>
  <si>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</si>
  <si>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</si>
  <si>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</si>
  <si>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</si>
  <si>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</si>
  <si>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</si>
  <si>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</si>
  <si>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</si>
  <si>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</si>
  <si>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</si>
  <si>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</si>
  <si>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</si>
  <si>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</si>
  <si>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</si>
  <si>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</si>
  <si>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</si>
  <si>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</si>
  <si>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</si>
  <si>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</si>
  <si>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</si>
  <si>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</si>
  <si>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</si>
  <si>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</si>
  <si>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</si>
  <si>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</si>
  <si>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</si>
  <si>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</si>
  <si>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</si>
  <si>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</si>
  <si>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</si>
  <si>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</si>
  <si>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</si>
  <si>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</si>
  <si>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</si>
  <si>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</si>
  <si>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</si>
  <si>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</si>
  <si>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</si>
  <si>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</si>
  <si>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</si>
  <si>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</si>
  <si>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</si>
  <si>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</si>
  <si>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</si>
  <si>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</si>
  <si>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</si>
  <si>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</si>
  <si>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</si>
  <si>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</si>
  <si>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</si>
  <si>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</si>
  <si>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</si>
  <si>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</si>
  <si>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</si>
  <si>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</si>
  <si>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</si>
  <si>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</si>
  <si>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</si>
  <si>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</si>
  <si>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</si>
  <si>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</si>
  <si>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</si>
  <si>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</si>
  <si>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</si>
  <si>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</si>
  <si>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</si>
  <si>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</si>
  <si>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</si>
  <si>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</si>
  <si>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</si>
  <si>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</si>
  <si>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</si>
  <si>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</si>
  <si>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</si>
  <si>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</si>
  <si>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</si>
  <si>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</si>
  <si>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</si>
  <si>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</si>
  <si>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</si>
  <si>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</si>
  <si>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</si>
  <si>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</si>
  <si>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</si>
  <si>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</si>
  <si>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</si>
  <si>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</si>
  <si>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</si>
  <si>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</si>
  <si>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</si>
  <si>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</si>
  <si>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</si>
  <si>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</si>
  <si>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</si>
  <si>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</si>
  <si>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</si>
  <si>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</si>
  <si>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</si>
  <si>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</si>
  <si>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</si>
  <si>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</si>
  <si>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</si>
  <si>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</si>
  <si>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</si>
  <si>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</si>
  <si>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</si>
  <si>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</si>
  <si>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</si>
  <si>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</si>
  <si>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</si>
  <si>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</si>
  <si>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</si>
  <si>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</si>
  <si>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</si>
  <si>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</si>
  <si>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</si>
  <si>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</si>
  <si>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</si>
  <si>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</si>
  <si>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</si>
  <si>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</si>
  <si>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</si>
  <si>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</si>
  <si>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</si>
  <si>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</si>
  <si>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</si>
  <si>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</si>
  <si>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</si>
  <si>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</si>
  <si>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</si>
  <si>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</si>
  <si>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</si>
  <si>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</si>
  <si>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</si>
  <si>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</si>
  <si>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</si>
  <si>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</si>
  <si>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</si>
  <si>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</si>
  <si>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</si>
  <si>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</si>
  <si>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</si>
  <si>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</si>
  <si>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</si>
  <si>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</si>
  <si>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</si>
  <si>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</si>
  <si>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</si>
  <si>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</si>
  <si>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</si>
  <si>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</si>
  <si>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</si>
  <si>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</si>
  <si>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</si>
  <si>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</si>
  <si>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</si>
  <si>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</si>
  <si>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</si>
  <si>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</si>
  <si>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</si>
  <si>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</si>
  <si>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</si>
  <si>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</si>
  <si>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</si>
  <si>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</si>
  <si>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</si>
  <si>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</si>
  <si>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</si>
  <si>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</si>
  <si>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</si>
  <si>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</si>
  <si>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</si>
  <si>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</si>
  <si>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</si>
  <si>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</si>
  <si>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</si>
  <si>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</si>
  <si>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</si>
  <si>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</si>
  <si>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</si>
  <si>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</si>
  <si>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</si>
  <si>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</si>
  <si>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</si>
  <si>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</si>
  <si>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</si>
  <si>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</si>
  <si>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</si>
  <si>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</si>
  <si>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</si>
  <si>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</si>
  <si>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</si>
  <si>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</si>
  <si>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</si>
  <si>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</si>
  <si>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</si>
  <si>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</si>
  <si>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</si>
  <si>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</si>
  <si>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</si>
  <si>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</si>
  <si>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</si>
  <si>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</si>
  <si>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</si>
  <si>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</si>
  <si>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</si>
  <si>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</si>
  <si>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</si>
  <si>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</si>
  <si>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</si>
  <si>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</si>
  <si>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</si>
  <si>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</si>
  <si>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</si>
  <si>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</si>
  <si>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</si>
  <si>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</si>
  <si>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</si>
  <si>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</si>
  <si>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</si>
  <si>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</si>
  <si>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</si>
  <si>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</si>
  <si>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</si>
  <si>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</si>
  <si>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</si>
  <si>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</si>
  <si>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</si>
  <si>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</si>
  <si>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</si>
  <si>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</si>
  <si>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</si>
  <si>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</si>
  <si>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</si>
  <si>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</si>
  <si>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</si>
  <si>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</si>
  <si>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</si>
  <si>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</si>
  <si>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</si>
  <si>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</si>
  <si>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</si>
  <si>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</si>
  <si>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</si>
  <si>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</si>
  <si>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</si>
  <si>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</si>
  <si>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</si>
  <si>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</si>
  <si>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</si>
  <si>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</si>
  <si>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</si>
  <si>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</si>
  <si>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</si>
  <si>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</si>
  <si>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</si>
  <si>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</si>
  <si>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</si>
  <si>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</si>
  <si>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</si>
  <si>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</si>
  <si>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</si>
  <si>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</si>
  <si>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</si>
  <si>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</si>
  <si>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</si>
  <si>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</si>
  <si>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</si>
  <si>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</si>
  <si>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</si>
  <si>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</si>
  <si>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</si>
  <si>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</si>
  <si>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</si>
  <si>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</si>
  <si>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</si>
  <si>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</si>
  <si>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</si>
  <si>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</si>
  <si>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</si>
  <si>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</si>
  <si>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</si>
  <si>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</si>
  <si>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</si>
  <si>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</si>
  <si>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</si>
  <si>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</si>
  <si>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</si>
  <si>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</si>
  <si>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</si>
  <si>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</si>
  <si>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</si>
  <si>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</si>
  <si>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</si>
  <si>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</si>
  <si>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</si>
  <si>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</si>
  <si>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</si>
  <si>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</si>
  <si>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</si>
  <si>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</si>
  <si>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</si>
  <si>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</si>
  <si>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</si>
  <si>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</si>
  <si>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</si>
  <si>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</si>
  <si>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</si>
  <si>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</si>
  <si>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</si>
  <si>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</si>
  <si>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</si>
  <si>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</si>
  <si>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</si>
  <si>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</si>
  <si>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</si>
  <si>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</si>
  <si>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</si>
  <si>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</si>
  <si>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</si>
  <si>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</si>
  <si>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</si>
  <si>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</si>
  <si>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</si>
  <si>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</si>
  <si>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</si>
  <si>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</si>
  <si>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</si>
  <si>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</si>
  <si>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</si>
  <si>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</si>
  <si>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</si>
  <si>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</si>
  <si>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</si>
  <si>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</si>
  <si>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</si>
  <si>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</si>
  <si>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</si>
  <si>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</si>
  <si>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</si>
  <si>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</si>
  <si>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</si>
  <si>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</si>
  <si>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</si>
  <si>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</si>
  <si>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</si>
  <si>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</si>
  <si>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</si>
  <si>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</si>
  <si>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</si>
  <si>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</si>
  <si>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</si>
  <si>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</si>
  <si>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</si>
  <si>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</si>
  <si>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</si>
  <si>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</si>
  <si>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</si>
  <si>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</si>
  <si>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</si>
  <si>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</si>
  <si>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</si>
  <si>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</si>
  <si>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</si>
  <si>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</si>
  <si>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</si>
  <si>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</si>
  <si>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</si>
  <si>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</si>
  <si>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</si>
  <si>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</si>
  <si>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</si>
  <si>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</si>
  <si>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</si>
  <si>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</si>
  <si>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</si>
  <si>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</si>
  <si>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</si>
  <si>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</si>
  <si>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</si>
  <si>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</si>
  <si>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</si>
  <si>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</si>
  <si>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</si>
  <si>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</si>
  <si>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</si>
  <si>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</si>
  <si>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</si>
  <si>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</si>
  <si>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</si>
  <si>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</si>
  <si>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</si>
  <si>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</si>
  <si>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</si>
  <si>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</si>
  <si>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</si>
  <si>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</si>
  <si>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</si>
  <si>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</si>
  <si>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</si>
  <si>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</si>
  <si>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</si>
  <si>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</si>
  <si>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</si>
  <si>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</si>
  <si>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</si>
  <si>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</si>
  <si>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</si>
  <si>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</si>
  <si>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</si>
  <si>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</si>
  <si>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</si>
  <si>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</si>
  <si>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</si>
  <si>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</si>
  <si>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</si>
  <si>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</si>
  <si>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</si>
  <si>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</si>
  <si>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</si>
  <si>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</si>
  <si>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</si>
  <si>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</si>
  <si>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</si>
  <si>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</si>
  <si>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</si>
  <si>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</si>
  <si>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</si>
  <si>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</si>
  <si>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</si>
  <si>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</si>
  <si>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</si>
  <si>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</si>
  <si>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</si>
  <si>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</si>
  <si>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</si>
  <si>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</si>
  <si>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</si>
  <si>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</si>
  <si>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</si>
  <si>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</si>
  <si>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</si>
  <si>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</si>
  <si>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</si>
  <si>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</si>
  <si>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</si>
  <si>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</si>
  <si>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</si>
  <si>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</si>
  <si>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</si>
  <si>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</si>
  <si>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</si>
  <si>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</si>
  <si>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</si>
  <si>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</si>
  <si>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</si>
  <si>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</si>
  <si>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</si>
  <si>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</si>
  <si>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</si>
  <si>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</si>
  <si>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</si>
  <si>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</si>
  <si>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</si>
  <si>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</si>
  <si>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</si>
  <si>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</si>
  <si>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</si>
  <si>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</si>
  <si>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</si>
  <si>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</si>
  <si>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</si>
  <si>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</si>
  <si>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</si>
  <si>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</si>
  <si>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</si>
  <si>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</si>
  <si>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</si>
  <si>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</si>
  <si>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</si>
  <si>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</si>
  <si>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</si>
  <si>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</si>
  <si>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</si>
  <si>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</si>
  <si>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</si>
  <si>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</si>
  <si>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</si>
  <si>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</si>
  <si>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</si>
  <si>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</si>
  <si>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</si>
  <si>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</si>
  <si>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</si>
  <si>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</si>
  <si>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</si>
  <si>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</si>
  <si>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</si>
  <si>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</si>
  <si>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</si>
  <si>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</si>
  <si>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</si>
  <si>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</si>
  <si>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</si>
  <si>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</si>
  <si>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</si>
  <si>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</si>
  <si>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</si>
  <si>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</si>
  <si>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</si>
  <si>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</si>
  <si>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</si>
  <si>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</si>
  <si>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</si>
  <si>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</si>
  <si>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</si>
  <si>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</si>
  <si>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</si>
  <si>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</si>
  <si>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</si>
  <si>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</si>
  <si>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</si>
  <si>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</si>
  <si>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</si>
  <si>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</si>
  <si>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</si>
  <si>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</si>
  <si>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</si>
  <si>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</si>
  <si>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</si>
  <si>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</si>
  <si>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</si>
  <si>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</si>
  <si>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</si>
  <si>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</si>
  <si>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</si>
  <si>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</si>
  <si>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</si>
  <si>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</si>
  <si>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</si>
  <si>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</si>
  <si>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</si>
  <si>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</si>
  <si>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</si>
  <si>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</si>
  <si>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</si>
  <si>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</si>
  <si>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</si>
  <si>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</si>
  <si>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</si>
  <si>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</si>
  <si>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</si>
  <si>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</si>
  <si>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</si>
  <si>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</si>
  <si>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</si>
  <si>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</si>
  <si>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</si>
  <si>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</si>
  <si>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</si>
  <si>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</si>
  <si>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</si>
  <si>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</si>
  <si>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</si>
  <si>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</si>
  <si>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</si>
  <si>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</si>
  <si>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</si>
  <si>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</si>
  <si>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</si>
  <si>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</si>
  <si>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</si>
  <si>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</si>
  <si>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</si>
  <si>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</si>
  <si>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</si>
  <si>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</si>
  <si>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</si>
  <si>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</si>
  <si>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</si>
  <si>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</si>
  <si>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</si>
  <si>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</si>
  <si>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</si>
  <si>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</si>
  <si>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</si>
  <si>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</si>
  <si>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</si>
  <si>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</si>
  <si>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</si>
  <si>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</si>
  <si>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</si>
  <si>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</si>
  <si>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</si>
  <si>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</si>
  <si>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</si>
  <si>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</si>
  <si>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</si>
  <si>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</si>
  <si>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</si>
  <si>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</si>
  <si>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</si>
  <si>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</si>
  <si>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</si>
  <si>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</si>
  <si>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</si>
  <si>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</si>
  <si>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</si>
  <si>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</si>
  <si>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</si>
  <si>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</si>
  <si>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</si>
  <si>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</si>
  <si>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</si>
  <si>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</si>
  <si>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</si>
  <si>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</si>
  <si>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</si>
  <si>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</si>
  <si>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</si>
  <si>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</si>
  <si>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</si>
  <si>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</si>
  <si>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</si>
  <si>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</si>
  <si>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</si>
  <si>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</si>
  <si>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</si>
  <si>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</si>
  <si>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</si>
  <si>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</si>
  <si>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</si>
  <si>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</si>
  <si>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</si>
  <si>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</si>
  <si>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</si>
  <si>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</si>
  <si>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</si>
  <si>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</si>
  <si>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</si>
  <si>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</si>
  <si>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</si>
  <si>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</si>
  <si>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</si>
  <si>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</si>
  <si>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</si>
  <si>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</si>
  <si>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</si>
  <si>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</si>
  <si>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</si>
  <si>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</si>
  <si>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</si>
  <si>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</si>
  <si>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</si>
  <si>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</si>
  <si>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</si>
  <si>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</si>
  <si>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</si>
  <si>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</si>
  <si>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</si>
  <si>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</si>
  <si>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</si>
  <si>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</si>
  <si>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</si>
  <si>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</si>
  <si>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</si>
  <si>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</si>
  <si>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</si>
  <si>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</si>
  <si>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</si>
  <si>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</si>
  <si>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</si>
  <si>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</si>
  <si>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</si>
  <si>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</si>
  <si>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</si>
  <si>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</si>
  <si>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</si>
  <si>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</si>
  <si>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</si>
  <si>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</si>
  <si>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</si>
  <si>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</si>
  <si>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</si>
  <si>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</si>
  <si>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</si>
  <si>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</si>
  <si>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</si>
  <si>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</si>
  <si>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</si>
  <si>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</si>
  <si>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</si>
  <si>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</si>
  <si>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</si>
  <si>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</si>
  <si>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</si>
  <si>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</si>
  <si>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</si>
  <si>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</si>
  <si>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</si>
  <si>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</si>
  <si>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</si>
  <si>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</si>
  <si>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</si>
  <si>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</si>
  <si>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</si>
  <si>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</si>
  <si>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</si>
  <si>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</si>
  <si>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</si>
  <si>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</si>
  <si>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</si>
  <si>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</si>
  <si>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</si>
  <si>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</si>
  <si>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</si>
  <si>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</si>
  <si>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</si>
  <si>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</si>
  <si>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</si>
  <si>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</si>
  <si>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</si>
  <si>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</si>
  <si>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</si>
  <si>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</si>
  <si>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</si>
  <si>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</si>
  <si>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</si>
  <si>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</si>
  <si>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</si>
  <si>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</si>
  <si>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</si>
  <si>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</si>
  <si>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</si>
  <si>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</si>
  <si>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</si>
  <si>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</si>
  <si>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</si>
  <si>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</si>
  <si>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</si>
  <si>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</si>
  <si>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</si>
  <si>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</si>
  <si>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</si>
  <si>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</si>
  <si>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</si>
  <si>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</si>
  <si>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</si>
  <si>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</si>
  <si>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</si>
  <si>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</si>
  <si>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</si>
  <si>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</si>
  <si>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</si>
  <si>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</si>
  <si>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</si>
  <si>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</si>
  <si>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</si>
  <si>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</si>
  <si>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</si>
  <si>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</si>
  <si>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</si>
  <si>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</si>
  <si>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</si>
  <si>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</si>
  <si>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</si>
  <si>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</si>
  <si>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</si>
  <si>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</si>
  <si>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</si>
  <si>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</si>
  <si>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</si>
  <si>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</si>
  <si>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</si>
  <si>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</si>
  <si>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</si>
  <si>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</si>
  <si>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</si>
  <si>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</si>
  <si>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</si>
  <si>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</si>
  <si>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</si>
  <si>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</si>
  <si>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</si>
  <si>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</si>
  <si>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</si>
  <si>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</si>
  <si>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</si>
  <si>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</si>
  <si>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</si>
  <si>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</si>
  <si>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</si>
  <si>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</si>
  <si>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</si>
  <si>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</si>
  <si>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</si>
  <si>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</si>
  <si>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</si>
  <si>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</si>
  <si>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</si>
  <si>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</si>
  <si>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</si>
  <si>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</si>
  <si>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</si>
  <si>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</si>
  <si>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</si>
  <si>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</si>
  <si>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</si>
  <si>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</si>
  <si>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</si>
  <si>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</si>
  <si>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</si>
  <si>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</si>
  <si>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</si>
  <si>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</si>
  <si>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</si>
  <si>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</si>
  <si>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</si>
  <si>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</si>
  <si>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</si>
  <si>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</si>
  <si>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</si>
  <si>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</si>
  <si>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</si>
  <si>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</si>
  <si>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</si>
  <si>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</si>
  <si>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</si>
  <si>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</si>
  <si>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</si>
  <si>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</si>
  <si>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</si>
  <si>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</si>
  <si>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</si>
  <si>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</si>
  <si>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</si>
  <si>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</si>
  <si>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</si>
  <si>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</si>
  <si>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</si>
  <si>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</si>
  <si>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</si>
  <si>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</si>
  <si>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</si>
  <si>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</si>
  <si>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</si>
  <si>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</si>
  <si>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</si>
  <si>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</si>
  <si>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</si>
  <si>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</si>
  <si>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</si>
  <si>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</si>
  <si>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</si>
  <si>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</si>
  <si>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</si>
  <si>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</si>
  <si>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</si>
  <si>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</si>
  <si>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</si>
  <si>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</si>
  <si>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</si>
  <si>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</si>
  <si>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</si>
  <si>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</si>
  <si>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</si>
  <si>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</si>
  <si>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</si>
  <si>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</si>
  <si>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</si>
  <si>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</si>
  <si>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</si>
  <si>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</si>
  <si>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</si>
  <si>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</si>
  <si>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</si>
  <si>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</si>
  <si>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</si>
  <si>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</si>
  <si>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</si>
  <si>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</si>
  <si>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</si>
  <si>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</si>
  <si>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</si>
  <si>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</si>
  <si>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</si>
  <si>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</si>
  <si>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</si>
  <si>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</si>
  <si>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</si>
  <si>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</si>
  <si>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</si>
  <si>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</si>
  <si>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</si>
  <si>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</si>
  <si>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</si>
  <si>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</si>
  <si>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</si>
  <si>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</si>
  <si>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</si>
  <si>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</si>
  <si>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</si>
  <si>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</si>
  <si>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</si>
  <si>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</si>
  <si>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</si>
  <si>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</si>
  <si>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</si>
  <si>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</si>
  <si>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</si>
  <si>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</si>
  <si>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</si>
  <si>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</si>
  <si>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</si>
  <si>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</si>
  <si>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</si>
  <si>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</si>
  <si>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</si>
  <si>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</si>
  <si>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</si>
  <si>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</si>
  <si>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</si>
  <si>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</si>
  <si>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</si>
  <si>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</si>
  <si>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</si>
  <si>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</si>
  <si>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</si>
  <si>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</si>
  <si>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</si>
  <si>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</si>
  <si>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</si>
  <si>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</si>
  <si>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</si>
  <si>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</si>
  <si>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</si>
  <si>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</si>
  <si>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</si>
  <si>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</si>
  <si>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</si>
  <si>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</si>
  <si>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</si>
  <si>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</si>
  <si>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</si>
  <si>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</si>
  <si>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</si>
  <si>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</si>
  <si>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</si>
  <si>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</si>
  <si>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</si>
  <si>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</si>
  <si>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</si>
  <si>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</si>
  <si>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</si>
  <si>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</si>
  <si>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</si>
  <si>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</si>
  <si>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</si>
  <si>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</si>
  <si>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</si>
  <si>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</si>
  <si>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</si>
  <si>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</si>
  <si>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</si>
  <si>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</si>
  <si>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</si>
  <si>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</si>
  <si>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</si>
  <si>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</si>
  <si>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</si>
  <si>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</si>
  <si>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</si>
  <si>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</si>
  <si>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</si>
  <si>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</si>
  <si>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</si>
  <si>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</si>
  <si>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</si>
  <si>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</si>
  <si>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</si>
  <si>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</si>
  <si>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</si>
  <si>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</si>
  <si>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</si>
  <si>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</si>
  <si>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</si>
  <si>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</si>
  <si>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</si>
  <si>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</si>
  <si>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</si>
  <si>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</si>
  <si>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</si>
  <si>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</si>
  <si>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</si>
  <si>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</si>
  <si>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</si>
  <si>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</si>
  <si>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</si>
  <si>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</si>
  <si>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</si>
  <si>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</si>
  <si>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</si>
  <si>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</si>
  <si>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</si>
  <si>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</si>
  <si>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</si>
  <si>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</si>
  <si>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</si>
  <si>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</si>
  <si>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</si>
  <si>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</si>
  <si>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</si>
  <si>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</si>
  <si>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</si>
  <si>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</si>
  <si>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</si>
  <si>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</si>
  <si>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</si>
  <si>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</si>
  <si>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</si>
  <si>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</si>
  <si>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</si>
  <si>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</si>
  <si>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</si>
  <si>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</si>
  <si>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</si>
  <si>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</si>
  <si>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</si>
  <si>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</si>
  <si>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</si>
  <si>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</si>
  <si>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</si>
  <si>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</si>
  <si>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</si>
  <si>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</si>
  <si>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</si>
  <si>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</si>
  <si>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</si>
  <si>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</si>
  <si>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</si>
  <si>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</si>
  <si>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</si>
  <si>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</si>
  <si>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</si>
  <si>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</si>
  <si>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</si>
  <si>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</si>
  <si>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</si>
  <si>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</si>
  <si>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</si>
  <si>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</si>
  <si>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</si>
  <si>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</si>
  <si>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</si>
  <si>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</si>
  <si>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</si>
  <si>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</si>
  <si>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</si>
  <si>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</si>
  <si>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</si>
  <si>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</si>
  <si>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</si>
  <si>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</si>
  <si>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</si>
  <si>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</si>
  <si>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</si>
  <si>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</si>
  <si>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</si>
  <si>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</si>
  <si>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</si>
  <si>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</si>
  <si>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</si>
  <si>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</si>
  <si>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</si>
  <si>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</si>
  <si>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</si>
  <si>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</si>
  <si>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</si>
  <si>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</si>
  <si>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</si>
  <si>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</si>
  <si>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</si>
  <si>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</si>
  <si>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</si>
  <si>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</si>
  <si>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</si>
  <si>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</si>
  <si>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</si>
  <si>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</si>
  <si>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</si>
  <si>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</si>
  <si>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</si>
  <si>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</si>
  <si>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</si>
  <si>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</si>
  <si>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</si>
  <si>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</si>
  <si>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</si>
  <si>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</si>
  <si>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</si>
  <si>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</si>
  <si>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</si>
  <si>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</si>
  <si>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</si>
  <si>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</si>
  <si>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</si>
  <si>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</si>
  <si>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</si>
  <si>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</si>
  <si>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</si>
  <si>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</si>
  <si>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</si>
  <si>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</si>
  <si>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</si>
  <si>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</si>
  <si>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</si>
  <si>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</si>
  <si>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</si>
  <si>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</si>
  <si>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</si>
  <si>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</si>
  <si>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</si>
  <si>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</si>
  <si>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</si>
  <si>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</si>
  <si>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</si>
  <si>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</si>
  <si>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</si>
  <si>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</si>
  <si>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</si>
  <si>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</si>
  <si>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</si>
  <si>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</si>
  <si>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</si>
  <si>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</si>
  <si>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</si>
  <si>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</si>
  <si>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</si>
  <si>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</si>
  <si>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</si>
  <si>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</si>
  <si>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</si>
  <si>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</si>
  <si>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</si>
  <si>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</si>
  <si>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</si>
  <si>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</si>
  <si>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</si>
  <si>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</si>
  <si>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</si>
  <si>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</si>
  <si>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</si>
  <si>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</si>
  <si>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</si>
  <si>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</si>
  <si>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</si>
  <si>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</si>
  <si>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</si>
  <si>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</si>
  <si>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</si>
  <si>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</si>
  <si>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</si>
  <si>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</si>
  <si>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</si>
  <si>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</si>
  <si>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</si>
  <si>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</si>
  <si>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</si>
  <si>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</si>
  <si>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</si>
  <si>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</si>
  <si>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</si>
  <si>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</si>
  <si>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</si>
  <si>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</si>
  <si>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</si>
  <si>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</si>
  <si>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</si>
  <si>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</si>
  <si>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</si>
  <si>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</si>
  <si>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</si>
  <si>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</si>
  <si>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</si>
  <si>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</si>
  <si>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</si>
  <si>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</si>
  <si>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</si>
  <si>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</si>
  <si>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</si>
  <si>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</si>
  <si>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</si>
  <si>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</si>
  <si>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</si>
  <si>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</si>
  <si>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</si>
  <si>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</si>
  <si>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</si>
  <si>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</si>
  <si>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</si>
  <si>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</si>
  <si>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</si>
  <si>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</si>
  <si>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</si>
  <si>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</si>
  <si>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</si>
  <si>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</si>
  <si>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</si>
  <si>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</si>
  <si>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</si>
  <si>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</si>
  <si>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</si>
  <si>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</si>
  <si>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</si>
  <si>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</si>
  <si>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</si>
  <si>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</si>
  <si>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</si>
  <si>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</si>
  <si>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</si>
  <si>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</si>
  <si>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</si>
  <si>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</si>
  <si>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</si>
  <si>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</si>
  <si>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</si>
  <si>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</si>
  <si>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</si>
  <si>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</si>
  <si>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</si>
  <si>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</si>
  <si>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</si>
  <si>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</si>
  <si>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</si>
  <si>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</si>
  <si>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</si>
  <si>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</si>
  <si>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</si>
  <si>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</si>
  <si>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</si>
  <si>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</si>
  <si>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</si>
  <si>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</si>
  <si>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</si>
  <si>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</si>
  <si>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</si>
  <si>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</si>
  <si>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</si>
  <si>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</si>
  <si>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</si>
  <si>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</si>
  <si>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</si>
  <si>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</si>
  <si>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</si>
  <si>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</si>
  <si>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</si>
  <si>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</si>
  <si>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</si>
  <si>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</si>
  <si>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</si>
  <si>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</si>
  <si>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</si>
  <si>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</si>
  <si>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</si>
  <si>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</si>
  <si>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</si>
  <si>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</si>
  <si>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</si>
  <si>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</si>
  <si>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</si>
  <si>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</si>
  <si>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</si>
  <si>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</si>
  <si>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</si>
  <si>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</si>
  <si>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</si>
  <si>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</si>
  <si>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</si>
  <si>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</si>
  <si>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</si>
  <si>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</si>
  <si>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</si>
  <si>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</si>
  <si>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</si>
  <si>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</si>
  <si>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</si>
  <si>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</si>
  <si>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</si>
  <si>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</si>
  <si>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</si>
  <si>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</si>
  <si>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</si>
  <si>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</si>
  <si>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</si>
  <si>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</si>
  <si>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</si>
  <si>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</si>
  <si>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</si>
  <si>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</si>
  <si>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</si>
  <si>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</si>
  <si>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</si>
  <si>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</si>
  <si>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</si>
  <si>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</si>
  <si>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</si>
  <si>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</si>
  <si>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</si>
  <si>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</si>
  <si>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</si>
  <si>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</si>
  <si>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</si>
  <si>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</si>
  <si>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</si>
  <si>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</si>
  <si>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</si>
  <si>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</si>
  <si>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</si>
  <si>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</si>
  <si>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</si>
  <si>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</si>
  <si>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</si>
  <si>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</si>
  <si>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</si>
  <si>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</si>
  <si>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</si>
  <si>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</si>
  <si>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</si>
  <si>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</si>
  <si>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</si>
  <si>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</si>
  <si>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</si>
  <si>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</si>
  <si>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</si>
  <si>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</si>
  <si>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</si>
  <si>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</si>
  <si>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</si>
  <si>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</si>
  <si>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</si>
  <si>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</si>
  <si>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</si>
  <si>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</si>
  <si>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</si>
  <si>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</si>
  <si>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</si>
  <si>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</si>
  <si>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</si>
  <si>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</si>
  <si>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</si>
  <si>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</si>
  <si>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</si>
  <si>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</si>
  <si>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</si>
  <si>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</si>
  <si>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</si>
  <si>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</si>
  <si>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</si>
  <si>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</si>
  <si>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</si>
  <si>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</si>
  <si>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</si>
  <si>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</si>
  <si>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</si>
  <si>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</si>
  <si>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</si>
  <si>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</si>
  <si>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</si>
  <si>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</si>
  <si>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</si>
  <si>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</si>
  <si>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</si>
  <si>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</si>
  <si>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</si>
  <si>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</si>
  <si>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</si>
  <si>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</si>
  <si>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</si>
  <si>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</si>
  <si>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</si>
  <si>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</si>
  <si>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</si>
  <si>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</si>
  <si>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</si>
  <si>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</si>
  <si>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</si>
  <si>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</si>
  <si>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</si>
  <si>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</si>
  <si>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</si>
  <si>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</si>
  <si>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</si>
  <si>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</si>
  <si>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</si>
  <si>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</si>
  <si>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</si>
  <si>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</si>
  <si>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</si>
  <si>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</si>
  <si>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</si>
  <si>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</si>
  <si>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</si>
  <si>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</si>
  <si>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</si>
  <si>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</si>
  <si>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</si>
  <si>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</si>
  <si>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</si>
  <si>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</si>
  <si>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</si>
  <si>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</si>
  <si>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</si>
  <si>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</si>
  <si>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</si>
  <si>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</si>
  <si>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</si>
  <si>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</si>
  <si>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</si>
  <si>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</si>
  <si>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</si>
  <si>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</si>
  <si>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</si>
  <si>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</si>
  <si>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</si>
  <si>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</si>
  <si>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</si>
  <si>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</si>
  <si>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</si>
  <si>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</si>
  <si>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</si>
  <si>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</si>
  <si>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</si>
  <si>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</si>
  <si>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</si>
  <si>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</si>
  <si>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</si>
  <si>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</si>
  <si>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</si>
  <si>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</si>
  <si>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</si>
  <si>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</si>
  <si>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</si>
  <si>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</si>
  <si>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</si>
  <si>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</si>
  <si>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</si>
  <si>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</si>
  <si>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</si>
  <si>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</si>
  <si>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</si>
  <si>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</si>
  <si>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</si>
  <si>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</si>
  <si>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</si>
  <si>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</si>
  <si>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</si>
  <si>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</si>
  <si>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</si>
  <si>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</si>
  <si>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</si>
  <si>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</si>
  <si>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</si>
  <si>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</si>
  <si>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</si>
  <si>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</si>
  <si>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</si>
  <si>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</si>
  <si>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</si>
  <si>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</si>
  <si>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</si>
  <si>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</si>
  <si>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</si>
  <si>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</si>
  <si>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</si>
  <si>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</si>
  <si>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</si>
  <si>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</si>
  <si>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</si>
  <si>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</si>
  <si>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</si>
  <si>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</si>
  <si>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</si>
  <si>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</si>
  <si>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</si>
  <si>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</si>
  <si>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</si>
  <si>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</si>
  <si>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</si>
  <si>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</si>
  <si>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</si>
  <si>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</si>
  <si>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</si>
  <si>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</si>
  <si>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</si>
  <si>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</si>
  <si>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</si>
  <si>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</si>
  <si>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</si>
  <si>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</si>
  <si>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</si>
  <si>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</si>
  <si>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</si>
  <si>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</si>
  <si>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</si>
  <si>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</si>
  <si>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</si>
  <si>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</si>
  <si>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</si>
  <si>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</si>
  <si>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</si>
  <si>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</si>
  <si>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</si>
  <si>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</si>
  <si>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</si>
  <si>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</si>
  <si>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</si>
  <si>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</si>
  <si>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</si>
  <si>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</si>
  <si>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</si>
  <si>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</si>
  <si>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</si>
  <si>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</si>
  <si>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</si>
  <si>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</si>
  <si>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</si>
  <si>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</si>
  <si>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</si>
  <si>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</si>
  <si>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</si>
  <si>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</si>
  <si>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</si>
  <si>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</si>
  <si>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</si>
  <si>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</si>
  <si>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</si>
  <si>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</si>
  <si>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</si>
  <si>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</si>
  <si>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</si>
  <si>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</si>
  <si>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</si>
  <si>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</si>
  <si>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</si>
  <si>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</si>
  <si>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</si>
  <si>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</si>
  <si>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</si>
  <si>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</si>
  <si>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</si>
  <si>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</si>
  <si>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</si>
  <si>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</si>
  <si>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</si>
  <si>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</si>
  <si>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</si>
  <si>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</si>
  <si>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</si>
  <si>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</si>
  <si>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</si>
  <si>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</si>
  <si>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</si>
  <si>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</si>
  <si>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</si>
  <si>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</si>
  <si>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</si>
  <si>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</si>
  <si>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</si>
  <si>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</si>
  <si>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</si>
  <si>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</si>
  <si>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</si>
  <si>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</si>
  <si>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</si>
  <si>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</si>
  <si>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</si>
  <si>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</si>
  <si>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</si>
  <si>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</si>
  <si>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</si>
  <si>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</si>
  <si>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</si>
  <si>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</si>
  <si>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</si>
  <si>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</si>
  <si>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</si>
  <si>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</si>
  <si>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</si>
  <si>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</si>
  <si>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</si>
  <si>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</si>
  <si>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</si>
  <si>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</si>
  <si>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</si>
  <si>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</si>
  <si>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</si>
  <si>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</si>
  <si>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</si>
  <si>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</si>
  <si>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</si>
  <si>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</si>
  <si>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</si>
  <si>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</si>
  <si>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</si>
  <si>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</si>
  <si>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</si>
  <si>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</si>
  <si>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</si>
  <si>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</si>
  <si>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</si>
  <si>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</si>
  <si>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</si>
  <si>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</si>
  <si>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</si>
  <si>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</si>
  <si>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</si>
  <si>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</si>
  <si>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</si>
  <si>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</si>
  <si>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</si>
  <si>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</si>
  <si>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</si>
  <si>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</si>
  <si>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</si>
  <si>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</si>
  <si>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</si>
  <si>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</si>
  <si>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</si>
  <si>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</si>
  <si>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</si>
  <si>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</si>
  <si>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</si>
  <si>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</si>
  <si>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</si>
  <si>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</si>
  <si>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</si>
  <si>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</si>
  <si>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</si>
  <si>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</si>
  <si>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</si>
  <si>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</si>
  <si>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</si>
  <si>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</si>
  <si>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</si>
  <si>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</si>
  <si>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</si>
  <si>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</si>
  <si>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</si>
  <si>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</si>
  <si>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</si>
  <si>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</si>
  <si>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</si>
  <si>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</si>
  <si>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</si>
  <si>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</si>
  <si>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</si>
  <si>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</si>
  <si>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</si>
  <si>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</si>
  <si>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</si>
  <si>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</si>
  <si>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</si>
  <si>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</si>
  <si>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</si>
  <si>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</si>
  <si>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</si>
  <si>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</si>
  <si>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</si>
  <si>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</si>
  <si>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</si>
  <si>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</si>
  <si>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</si>
  <si>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</si>
  <si>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</si>
  <si>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</si>
  <si>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</si>
  <si>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</si>
  <si>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</si>
  <si>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</si>
  <si>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</si>
  <si>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</si>
  <si>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</si>
  <si>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</si>
  <si>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</si>
  <si>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</si>
  <si>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</si>
  <si>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</si>
  <si>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</si>
  <si>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</si>
  <si>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</si>
  <si>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</si>
  <si>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</si>
  <si>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</si>
  <si>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</si>
  <si>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</si>
  <si>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</si>
  <si>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</si>
  <si>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</si>
  <si>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</si>
  <si>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</si>
  <si>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</si>
  <si>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</si>
  <si>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</si>
  <si>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</si>
  <si>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</si>
  <si>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</si>
  <si>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</si>
  <si>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</si>
  <si>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</si>
  <si>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</si>
  <si>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</si>
  <si>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</si>
  <si>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</si>
  <si>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</si>
  <si>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</si>
  <si>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</si>
  <si>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</si>
  <si>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</si>
  <si>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</si>
  <si>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</si>
  <si>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</si>
  <si>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</si>
  <si>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</si>
  <si>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</si>
  <si>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</si>
  <si>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</si>
  <si>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</si>
  <si>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</si>
  <si>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</si>
  <si>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</si>
  <si>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</si>
  <si>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</si>
  <si>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</si>
  <si>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</si>
  <si>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</si>
  <si>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</si>
  <si>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</si>
  <si>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</si>
  <si>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</si>
  <si>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</si>
  <si>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</si>
  <si>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</si>
  <si>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</si>
  <si>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</si>
  <si>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</si>
  <si>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</si>
  <si>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</si>
  <si>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</si>
  <si>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</si>
  <si>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</si>
  <si>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</si>
  <si>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</si>
  <si>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</si>
  <si>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</si>
  <si>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</si>
  <si>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</si>
  <si>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</si>
  <si>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</si>
  <si>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</si>
  <si>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</si>
  <si>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</si>
  <si>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</si>
  <si>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</si>
  <si>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</si>
  <si>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</si>
  <si>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</si>
  <si>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</si>
  <si>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</si>
  <si>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</si>
  <si>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</si>
  <si>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</si>
  <si>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</si>
  <si>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</si>
  <si>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</si>
  <si>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</si>
  <si>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</si>
  <si>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</si>
  <si>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</si>
  <si>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</si>
  <si>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</si>
  <si>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</si>
  <si>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</si>
  <si>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</si>
  <si>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</si>
  <si>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</si>
  <si>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</si>
  <si>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</si>
  <si>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</si>
  <si>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</si>
  <si>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</si>
  <si>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</si>
  <si>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</si>
  <si>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</si>
  <si>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</si>
  <si>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</si>
  <si>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</si>
  <si>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</si>
  <si>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</si>
  <si>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</si>
  <si>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</si>
  <si>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</si>
  <si>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</si>
  <si>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</si>
  <si>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</si>
  <si>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</si>
  <si>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</si>
  <si>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</si>
  <si>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</si>
  <si>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</si>
  <si>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</si>
  <si>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</si>
  <si>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</si>
  <si>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</si>
  <si>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</si>
  <si>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</si>
  <si>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</si>
  <si>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</si>
  <si>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</si>
  <si>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</si>
  <si>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</si>
  <si>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</si>
  <si>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</si>
  <si>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</si>
  <si>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</si>
  <si>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</si>
  <si>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</si>
  <si>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</si>
  <si>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</si>
  <si>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</si>
  <si>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</si>
  <si>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</si>
  <si>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</si>
  <si>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</si>
  <si>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</si>
  <si>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</si>
  <si>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</si>
  <si>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</si>
  <si>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</si>
  <si>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</si>
  <si>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</si>
  <si>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</si>
  <si>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</si>
  <si>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</si>
  <si>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</si>
  <si>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</si>
  <si>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</si>
  <si>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</si>
  <si>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</si>
  <si>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</si>
  <si>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</si>
  <si>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</si>
  <si>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</si>
  <si>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</si>
  <si>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</si>
  <si>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</si>
  <si>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</si>
  <si>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</si>
  <si>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</si>
  <si>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</si>
  <si>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</si>
  <si>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</si>
  <si>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</si>
  <si>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</si>
  <si>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</si>
  <si>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</si>
  <si>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</si>
  <si>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</si>
  <si>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</si>
  <si>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</si>
  <si>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</si>
  <si>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</si>
  <si>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</si>
  <si>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</si>
  <si>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</si>
  <si>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</si>
  <si>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</si>
  <si>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</si>
  <si>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</si>
  <si>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</si>
  <si>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</si>
  <si>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</si>
  <si>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</si>
  <si>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</si>
  <si>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</si>
  <si>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</si>
  <si>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</si>
  <si>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</si>
  <si>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</si>
  <si>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</si>
  <si>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</si>
  <si>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</si>
  <si>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</si>
  <si>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</si>
  <si>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</si>
  <si>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</si>
  <si>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</si>
  <si>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</si>
  <si>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</si>
  <si>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</si>
  <si>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</si>
  <si>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</si>
  <si>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</si>
  <si>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</si>
  <si>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</si>
  <si>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</si>
  <si>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</si>
  <si>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</si>
  <si>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</si>
  <si>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</si>
  <si>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</si>
  <si>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</si>
  <si>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</si>
  <si>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</si>
  <si>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</si>
  <si>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</si>
  <si>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</si>
  <si>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</si>
  <si>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</si>
  <si>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</si>
  <si>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</si>
  <si>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</si>
  <si>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</si>
  <si>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</si>
  <si>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</si>
  <si>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</si>
  <si>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</si>
  <si>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</si>
  <si>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</si>
  <si>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</si>
  <si>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</si>
  <si>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</si>
  <si>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</si>
  <si>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</si>
  <si>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</si>
  <si>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</si>
  <si>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</si>
  <si>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</si>
  <si>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</si>
  <si>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</si>
  <si>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</si>
  <si>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</si>
  <si>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</si>
  <si>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</si>
  <si>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</si>
  <si>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</si>
  <si>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</si>
  <si>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</si>
  <si>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</si>
  <si>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</si>
  <si>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</si>
  <si>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</si>
  <si>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</si>
  <si>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</si>
  <si>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</si>
  <si>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</si>
  <si>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</si>
  <si>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</si>
  <si>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</si>
  <si>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</si>
  <si>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</si>
  <si>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</si>
  <si>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</si>
  <si>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</si>
  <si>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</si>
  <si>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</si>
  <si>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</si>
  <si>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</si>
  <si>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</si>
  <si>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</si>
  <si>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</si>
  <si>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</si>
  <si>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</si>
  <si>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</si>
  <si>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</si>
  <si>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</si>
  <si>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</si>
  <si>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</si>
  <si>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</si>
  <si>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</si>
  <si>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</si>
  <si>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</si>
  <si>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</si>
  <si>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</si>
  <si>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</si>
  <si>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</si>
  <si>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</si>
  <si>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</si>
  <si>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</si>
  <si>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</si>
  <si>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</si>
  <si>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</si>
  <si>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</si>
  <si>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</si>
  <si>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</si>
  <si>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</si>
  <si>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</si>
  <si>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</si>
  <si>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</si>
  <si>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</si>
  <si>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</si>
  <si>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</si>
  <si>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</si>
  <si>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</si>
  <si>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</si>
  <si>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</si>
  <si>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</si>
  <si>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</si>
  <si>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</si>
  <si>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</si>
  <si>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</si>
  <si>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</si>
  <si>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</si>
  <si>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</si>
  <si>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</si>
  <si>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</si>
  <si>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</si>
  <si>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</si>
  <si>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</si>
  <si>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</si>
  <si>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</si>
  <si>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</si>
  <si>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</si>
  <si>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</si>
  <si>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</si>
  <si>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</si>
  <si>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</si>
  <si>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</si>
  <si>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</si>
  <si>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</si>
  <si>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</si>
  <si>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</si>
  <si>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</si>
  <si>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</si>
  <si>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</si>
  <si>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</si>
  <si>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</si>
  <si>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</si>
  <si>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</si>
  <si>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</si>
  <si>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</si>
  <si>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</si>
  <si>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</si>
  <si>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</si>
  <si>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</si>
  <si>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</si>
  <si>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</si>
  <si>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</si>
  <si>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</si>
  <si>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</si>
  <si>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</si>
  <si>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</si>
  <si>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</si>
  <si>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</si>
  <si>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</si>
  <si>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</si>
  <si>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</si>
  <si>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</si>
  <si>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</si>
  <si>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</si>
  <si>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</si>
  <si>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</si>
  <si>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</si>
  <si>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</si>
  <si>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</si>
  <si>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</si>
  <si>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</si>
  <si>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</si>
  <si>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</si>
  <si>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</si>
  <si>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</si>
  <si>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</si>
  <si>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</si>
  <si>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</si>
  <si>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</si>
  <si>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</si>
  <si>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</si>
  <si>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</si>
  <si>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</si>
  <si>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</si>
  <si>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</si>
  <si>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</si>
  <si>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</si>
  <si>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</si>
  <si>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</si>
  <si>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</si>
  <si>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</si>
  <si>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</si>
  <si>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</si>
  <si>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</si>
  <si>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</si>
  <si>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</si>
  <si>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</si>
  <si>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</si>
  <si>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</si>
  <si>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</si>
  <si>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</si>
  <si>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</si>
  <si>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</si>
  <si>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</si>
  <si>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</si>
  <si>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</si>
  <si>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</si>
  <si>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</si>
  <si>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</si>
  <si>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</si>
  <si>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</si>
  <si>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</si>
  <si>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</si>
  <si>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</si>
  <si>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</si>
  <si>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</si>
  <si>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</si>
  <si>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</si>
  <si>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</si>
  <si>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</si>
  <si>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</si>
  <si>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</si>
  <si>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</si>
  <si>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</si>
  <si>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</si>
  <si>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</si>
  <si>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</si>
  <si>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</si>
  <si>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</si>
  <si>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</si>
  <si>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</si>
  <si>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</si>
  <si>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</si>
  <si>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</si>
  <si>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</si>
  <si>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</si>
  <si>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</si>
  <si>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</si>
  <si>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</si>
  <si>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</si>
  <si>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</si>
  <si>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</si>
  <si>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</si>
  <si>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</si>
  <si>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</si>
  <si>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</si>
  <si>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</si>
  <si>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</si>
  <si>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</si>
  <si>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</si>
  <si>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</si>
  <si>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</si>
  <si>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</si>
  <si>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</si>
  <si>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</si>
  <si>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</si>
  <si>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</si>
  <si>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</si>
  <si>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</si>
  <si>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</si>
  <si>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</si>
  <si>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</si>
  <si>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</si>
  <si>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</si>
  <si>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</si>
  <si>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</si>
  <si>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</si>
  <si>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</si>
  <si>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</si>
  <si>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</si>
  <si>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</si>
  <si>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</si>
  <si>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</si>
  <si>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</si>
  <si>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</si>
  <si>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</si>
  <si>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</si>
  <si>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</si>
  <si>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</si>
  <si>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</si>
  <si>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</si>
  <si>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</si>
  <si>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</si>
  <si>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</si>
  <si>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</si>
  <si>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</si>
  <si>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</si>
  <si>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</si>
  <si>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</si>
  <si>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</si>
  <si>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</si>
  <si>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</si>
  <si>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</si>
  <si>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</si>
  <si>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</si>
  <si>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</si>
  <si>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</si>
  <si>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</si>
  <si>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</si>
  <si>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</si>
  <si>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</si>
  <si>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</si>
  <si>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</si>
  <si>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</si>
  <si>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</si>
  <si>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</si>
  <si>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</si>
  <si>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</si>
  <si>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</si>
  <si>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</si>
  <si>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</si>
  <si>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</si>
  <si>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</si>
  <si>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</si>
  <si>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</si>
  <si>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</si>
  <si>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</si>
  <si>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</si>
  <si>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</si>
  <si>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</si>
  <si>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</si>
  <si>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</si>
  <si>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</si>
  <si>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</si>
  <si>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</si>
  <si>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</si>
  <si>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</si>
  <si>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</si>
  <si>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</si>
  <si>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</si>
  <si>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</si>
  <si>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</si>
  <si>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</si>
  <si>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</si>
  <si>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</si>
  <si>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</si>
  <si>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</si>
  <si>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</si>
  <si>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</si>
  <si>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</si>
  <si>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</si>
  <si>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</si>
  <si>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</si>
  <si>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</si>
  <si>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</si>
  <si>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</si>
  <si>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</si>
  <si>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</si>
  <si>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</si>
  <si>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</si>
  <si>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</si>
  <si>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</si>
  <si>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</si>
  <si>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</si>
  <si>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</si>
  <si>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</si>
  <si>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</si>
  <si>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</si>
  <si>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</si>
  <si>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</si>
  <si>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</si>
  <si>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</si>
  <si>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</si>
  <si>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</si>
  <si>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</si>
  <si>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</si>
  <si>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</si>
  <si>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</si>
  <si>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</si>
  <si>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</si>
  <si>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</si>
  <si>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</si>
  <si>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</si>
  <si>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</si>
  <si>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</si>
  <si>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</si>
  <si>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</si>
  <si>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</si>
  <si>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</si>
  <si>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</si>
  <si>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</si>
  <si>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</si>
  <si>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</si>
  <si>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</si>
  <si>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</si>
  <si>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</si>
  <si>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</si>
  <si>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</si>
  <si>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</si>
  <si>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</si>
  <si>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</si>
  <si>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</si>
  <si>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</si>
  <si>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</si>
  <si>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</si>
  <si>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</si>
  <si>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</si>
  <si>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</si>
  <si>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</si>
  <si>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</si>
  <si>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</si>
  <si>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</si>
  <si>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</si>
  <si>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</si>
  <si>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</si>
  <si>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</si>
  <si>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</si>
  <si>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</si>
  <si>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</si>
  <si>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</si>
  <si>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</si>
  <si>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</si>
  <si>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</si>
  <si>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</si>
  <si>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</si>
  <si>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</si>
  <si>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</si>
  <si>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</si>
  <si>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</si>
  <si>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</si>
  <si>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</si>
  <si>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</si>
  <si>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</si>
  <si>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</si>
  <si>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</si>
  <si>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</si>
  <si>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</si>
  <si>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</si>
  <si>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</si>
  <si>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</si>
  <si>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</si>
  <si>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</si>
  <si>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</si>
  <si>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</si>
  <si>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</si>
  <si>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</si>
  <si>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</si>
  <si>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</si>
  <si>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</si>
  <si>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</si>
  <si>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</si>
  <si>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</si>
  <si>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</si>
  <si>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</si>
  <si>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</si>
  <si>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</si>
  <si>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</si>
  <si>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</si>
  <si>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</si>
  <si>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</si>
  <si>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</si>
  <si>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</si>
  <si>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</si>
  <si>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</si>
  <si>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</si>
  <si>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</si>
  <si>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</si>
  <si>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</si>
  <si>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</si>
  <si>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</si>
  <si>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</si>
  <si>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</si>
  <si>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</si>
  <si>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</si>
  <si>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</si>
  <si>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</si>
  <si>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</si>
  <si>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</si>
  <si>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</si>
  <si>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</si>
  <si>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</si>
  <si>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</si>
  <si>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</si>
  <si>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</si>
  <si>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</si>
  <si>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</si>
  <si>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</si>
  <si>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</si>
  <si>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</si>
  <si>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</si>
  <si>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</si>
  <si>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</si>
  <si>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</si>
  <si>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</si>
  <si>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</si>
  <si>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</si>
  <si>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</si>
  <si>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</si>
  <si>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</si>
  <si>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</si>
  <si>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</si>
  <si>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</si>
  <si>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</si>
  <si>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</si>
  <si>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</si>
  <si>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</si>
  <si>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</si>
  <si>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</si>
  <si>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</si>
  <si>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</si>
  <si>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</si>
  <si>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</si>
  <si>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</si>
  <si>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</si>
  <si>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</si>
  <si>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</si>
  <si>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</si>
  <si>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</si>
  <si>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</si>
  <si>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</si>
  <si>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</si>
  <si>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</si>
  <si>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</si>
  <si>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</si>
  <si>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</si>
  <si>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</si>
  <si>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</si>
  <si>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</si>
  <si>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</si>
  <si>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</si>
  <si>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</si>
  <si>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</si>
  <si>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</si>
  <si>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</si>
  <si>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</si>
  <si>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</si>
  <si>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</si>
  <si>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</si>
  <si>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</si>
  <si>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</si>
  <si>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</si>
  <si>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</si>
  <si>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</si>
  <si>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</si>
  <si>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</si>
  <si>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</si>
  <si>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</si>
  <si>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</si>
  <si>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</si>
  <si>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</si>
  <si>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</si>
  <si>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</si>
  <si>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</si>
  <si>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</si>
  <si>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</si>
  <si>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</si>
  <si>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</si>
  <si>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</si>
  <si>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</si>
  <si>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</si>
  <si>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</si>
  <si>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</si>
  <si>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</si>
  <si>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</si>
  <si>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</si>
  <si>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</si>
  <si>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</si>
  <si>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</si>
  <si>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</si>
  <si>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</si>
  <si>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</si>
  <si>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</si>
  <si>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</si>
  <si>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</si>
  <si>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</si>
  <si>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</si>
  <si>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</si>
  <si>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</si>
  <si>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</si>
  <si>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</si>
  <si>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</si>
  <si>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</si>
  <si>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</si>
  <si>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</si>
  <si>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</si>
  <si>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</si>
  <si>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</si>
  <si>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</si>
  <si>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</si>
  <si>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</si>
  <si>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</si>
  <si>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</si>
  <si>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</si>
  <si>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</si>
  <si>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</si>
  <si>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</si>
  <si>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</si>
  <si>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</si>
  <si>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</si>
  <si>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</si>
  <si>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</si>
  <si>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</si>
  <si>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</si>
  <si>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</si>
  <si>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</si>
  <si>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</si>
  <si>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</si>
  <si>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</si>
  <si>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</si>
  <si>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</si>
  <si>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</si>
  <si>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</si>
  <si>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</si>
  <si>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</si>
  <si>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</si>
  <si>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</si>
  <si>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</si>
  <si>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</si>
  <si>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</si>
  <si>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</si>
  <si>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</si>
  <si>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</si>
  <si>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</si>
  <si>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</si>
  <si>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</si>
  <si>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</si>
  <si>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</si>
  <si>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</si>
  <si>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</si>
  <si>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</si>
  <si>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</si>
  <si>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</si>
  <si>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</si>
  <si>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</si>
  <si>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</si>
  <si>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</si>
  <si>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</si>
  <si>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</si>
  <si>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</si>
  <si>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</si>
  <si>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</si>
  <si>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</si>
  <si>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</si>
  <si>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</si>
  <si>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</si>
  <si>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</si>
  <si>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</si>
  <si>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</si>
  <si>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</si>
  <si>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</si>
  <si>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</si>
  <si>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</si>
  <si>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</si>
  <si>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</si>
  <si>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</si>
  <si>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</si>
  <si>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</si>
  <si>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</si>
  <si>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</si>
  <si>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</si>
  <si>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</si>
  <si>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</si>
  <si>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</si>
  <si>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</si>
  <si>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</si>
  <si>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</si>
  <si>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</si>
  <si>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</si>
  <si>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</si>
  <si>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</si>
  <si>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</si>
  <si>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</si>
  <si>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</si>
  <si>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</si>
  <si>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</si>
  <si>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</si>
  <si>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</si>
  <si>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</si>
  <si>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</si>
  <si>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</si>
  <si>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</si>
  <si>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</si>
  <si>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</si>
  <si>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</si>
  <si>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</si>
  <si>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</si>
  <si>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</si>
  <si>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</si>
  <si>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</si>
  <si>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</si>
  <si>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</si>
  <si>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</si>
  <si>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</si>
  <si>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</si>
  <si>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</si>
  <si>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</si>
  <si>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</si>
  <si>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</si>
  <si>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</si>
  <si>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</si>
  <si>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</si>
  <si>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</si>
  <si>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</si>
  <si>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</si>
  <si>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</si>
  <si>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</si>
  <si>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</si>
  <si>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</si>
  <si>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</si>
  <si>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</si>
  <si>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</si>
  <si>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</si>
  <si>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</si>
  <si>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</si>
  <si>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</si>
  <si>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</si>
  <si>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</si>
  <si>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</si>
  <si>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</si>
  <si>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</si>
  <si>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</si>
  <si>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</si>
  <si>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</si>
  <si>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</si>
  <si>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</si>
  <si>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</si>
  <si>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</si>
  <si>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</si>
  <si>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</si>
  <si>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</si>
  <si>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</si>
  <si>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</si>
  <si>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</si>
  <si>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</si>
  <si>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</si>
  <si>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</si>
  <si>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</si>
  <si>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</si>
  <si>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</si>
  <si>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</si>
  <si>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</si>
  <si>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</si>
  <si>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</si>
  <si>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</si>
  <si>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</si>
  <si>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</si>
  <si>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</si>
  <si>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</si>
  <si>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</si>
  <si>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</si>
  <si>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</si>
  <si>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</si>
  <si>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</si>
  <si>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</si>
  <si>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</si>
  <si>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</si>
  <si>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</si>
  <si>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</si>
  <si>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</si>
  <si>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</si>
  <si>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</si>
  <si>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</si>
  <si>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</si>
  <si>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</si>
  <si>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</si>
  <si>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</si>
  <si>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</si>
  <si>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</si>
  <si>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</si>
  <si>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</si>
  <si>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</si>
  <si>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</si>
  <si>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</si>
  <si>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</si>
  <si>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</si>
  <si>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</si>
  <si>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</si>
  <si>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</si>
  <si>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</si>
  <si>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</si>
  <si>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</si>
  <si>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</si>
  <si>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</si>
  <si>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</si>
  <si>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</si>
  <si>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</si>
  <si>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</si>
  <si>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</si>
  <si>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</si>
  <si>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</si>
  <si>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</si>
  <si>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</si>
  <si>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</si>
  <si>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</si>
  <si>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</si>
  <si>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</si>
  <si>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</si>
  <si>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</si>
  <si>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</si>
  <si>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</si>
  <si>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</si>
  <si>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</si>
  <si>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</si>
  <si>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</si>
  <si>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</si>
  <si>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</si>
  <si>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</si>
  <si>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</si>
  <si>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</si>
  <si>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</si>
  <si>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</si>
  <si>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</si>
  <si>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</si>
  <si>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</si>
  <si>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</si>
  <si>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</si>
  <si>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</si>
  <si>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</si>
  <si>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</si>
  <si>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</si>
  <si>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</si>
  <si>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</si>
  <si>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</si>
  <si>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</si>
  <si>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</si>
  <si>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</si>
  <si>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</si>
  <si>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</si>
  <si>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</si>
  <si>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</si>
  <si>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</si>
  <si>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</si>
  <si>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</si>
  <si>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</si>
  <si>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</si>
  <si>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</si>
  <si>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</si>
  <si>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</si>
  <si>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</si>
  <si>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</si>
  <si>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</si>
  <si>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</si>
  <si>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</si>
  <si>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</si>
  <si>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</si>
  <si>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</si>
  <si>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</si>
  <si>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</si>
  <si>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</si>
  <si>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</si>
  <si>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</si>
  <si>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</si>
  <si>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</si>
  <si>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</si>
  <si>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</si>
  <si>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</si>
  <si>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</si>
  <si>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</si>
  <si>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</si>
  <si>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</si>
  <si>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</si>
  <si>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</si>
  <si>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</si>
  <si>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</si>
  <si>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</si>
  <si>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</si>
  <si>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</si>
  <si>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</si>
  <si>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</si>
  <si>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</si>
  <si>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</si>
  <si>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</si>
  <si>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</si>
  <si>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</si>
  <si>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</si>
  <si>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</si>
  <si>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</si>
  <si>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</si>
  <si>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</si>
  <si>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</si>
  <si>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</si>
  <si>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</si>
  <si>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</si>
  <si>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</si>
  <si>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</si>
  <si>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</si>
  <si>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</si>
  <si>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</si>
  <si>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</si>
  <si>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</si>
  <si>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</si>
  <si>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</si>
  <si>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</si>
  <si>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</si>
  <si>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</si>
  <si>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</si>
  <si>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</si>
  <si>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</si>
  <si>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</si>
  <si>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</si>
  <si>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</si>
  <si>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</si>
  <si>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</si>
  <si>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</si>
  <si>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</si>
  <si>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</si>
  <si>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</si>
  <si>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</si>
  <si>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</si>
  <si>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</si>
  <si>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</si>
  <si>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</si>
  <si>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</si>
  <si>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</si>
  <si>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</si>
  <si>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</si>
  <si>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</si>
  <si>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</si>
  <si>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</si>
  <si>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</si>
  <si>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</si>
  <si>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</si>
  <si>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</si>
  <si>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</si>
  <si>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</si>
  <si>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</si>
  <si>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</si>
  <si>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</si>
  <si>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</si>
  <si>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</si>
  <si>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</si>
  <si>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</si>
  <si>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</si>
  <si>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</si>
  <si>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</si>
  <si>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</si>
  <si>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</si>
  <si>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</si>
  <si>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</si>
  <si>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</si>
  <si>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</si>
  <si>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</si>
  <si>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</si>
  <si>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</si>
  <si>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</si>
  <si>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</si>
  <si>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</si>
  <si>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</si>
  <si>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</si>
  <si>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</si>
  <si>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</si>
  <si>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</si>
  <si>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</si>
  <si>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</si>
  <si>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</si>
  <si>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</si>
  <si>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</si>
  <si>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</si>
  <si>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</si>
  <si>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</si>
  <si>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</si>
  <si>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</si>
  <si>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</si>
  <si>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</si>
  <si>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</si>
  <si>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</si>
  <si>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</si>
  <si>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</si>
  <si>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</si>
  <si>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</si>
  <si>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</si>
  <si>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</si>
  <si>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</si>
  <si>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</si>
  <si>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</si>
  <si>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</si>
  <si>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</si>
  <si>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</si>
  <si>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</si>
  <si>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</si>
  <si>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</si>
  <si>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</si>
  <si>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</si>
  <si>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</si>
  <si>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</si>
  <si>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</si>
  <si>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</si>
  <si>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</si>
  <si>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</si>
  <si>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</si>
  <si>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</si>
  <si>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</si>
  <si>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</si>
  <si>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</si>
  <si>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</si>
  <si>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</si>
  <si>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</si>
  <si>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</si>
  <si>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</si>
  <si>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</si>
  <si>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</si>
  <si>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</si>
  <si>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</si>
  <si>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</si>
  <si>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</si>
  <si>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</si>
  <si>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</si>
  <si>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</si>
  <si>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</si>
  <si>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</si>
  <si>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</si>
  <si>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</si>
  <si>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</si>
  <si>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</si>
  <si>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</si>
  <si>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</si>
  <si>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</si>
  <si>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</si>
  <si>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</si>
  <si>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</si>
  <si>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</si>
  <si>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</si>
  <si>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</si>
  <si>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</si>
  <si>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</si>
  <si>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</si>
  <si>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</si>
  <si>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</si>
  <si>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</si>
  <si>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</si>
  <si>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</si>
  <si>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</si>
  <si>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</si>
  <si>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</si>
  <si>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</si>
  <si>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</si>
  <si>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</si>
  <si>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</si>
  <si>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</si>
  <si>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</si>
  <si>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</si>
  <si>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</si>
  <si>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</si>
  <si>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</si>
  <si>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</si>
  <si>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</si>
  <si>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</si>
  <si>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</si>
  <si>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</si>
  <si>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</si>
  <si>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</si>
  <si>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</si>
  <si>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</si>
  <si>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</si>
  <si>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</si>
  <si>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</si>
  <si>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</si>
  <si>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</si>
  <si>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</si>
  <si>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</si>
  <si>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</si>
  <si>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</si>
  <si>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</si>
  <si>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</si>
  <si>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</si>
  <si>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</si>
  <si>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</si>
  <si>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</si>
  <si>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</si>
  <si>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</si>
  <si>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</si>
  <si>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</si>
  <si>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</si>
  <si>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</si>
  <si>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</si>
  <si>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</si>
  <si>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</si>
  <si>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</si>
  <si>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</si>
  <si>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</si>
  <si>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</si>
  <si>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</si>
  <si>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</si>
  <si>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</si>
  <si>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</si>
  <si>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</si>
  <si>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</si>
  <si>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</si>
  <si>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</si>
  <si>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</si>
  <si>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</si>
  <si>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</si>
  <si>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</si>
  <si>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</si>
  <si>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</si>
  <si>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</si>
  <si>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</si>
  <si>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</si>
  <si>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</si>
  <si>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</si>
  <si>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</si>
  <si>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</si>
  <si>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</si>
  <si>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</si>
  <si>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</si>
  <si>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</si>
  <si>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</si>
  <si>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</si>
  <si>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</si>
  <si>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</si>
  <si>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</si>
  <si>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</si>
  <si>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</si>
  <si>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</si>
  <si>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</si>
  <si>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</si>
  <si>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</si>
  <si>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</si>
  <si>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</si>
  <si>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</si>
  <si>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</si>
  <si>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</si>
  <si>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</si>
  <si>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</si>
  <si>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</si>
  <si>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</si>
  <si>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</si>
  <si>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</si>
  <si>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</si>
  <si>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</si>
  <si>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</si>
  <si>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</si>
  <si>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</si>
  <si>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</si>
  <si>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</si>
  <si>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</si>
  <si>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</si>
  <si>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</si>
  <si>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</si>
  <si>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</si>
  <si>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</si>
  <si>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</si>
  <si>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</si>
  <si>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</si>
  <si>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</si>
  <si>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</si>
  <si>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</si>
  <si>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</si>
  <si>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</si>
  <si>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</si>
  <si>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</si>
  <si>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</si>
  <si>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</si>
  <si>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</si>
  <si>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</si>
  <si>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</si>
  <si>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</si>
  <si>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</si>
  <si>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</si>
  <si>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</si>
  <si>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</si>
  <si>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</si>
  <si>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</si>
  <si>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</si>
  <si>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</si>
  <si>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</si>
  <si>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</si>
  <si>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</si>
  <si>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</si>
  <si>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</si>
  <si>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</si>
  <si>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</si>
  <si>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</si>
  <si>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</si>
  <si>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</si>
  <si>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</si>
  <si>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</si>
  <si>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</si>
  <si>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</si>
  <si>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</si>
  <si>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</si>
  <si>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</si>
  <si>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</si>
  <si>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</si>
  <si>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</si>
  <si>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</si>
  <si>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</si>
  <si>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</si>
  <si>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</si>
  <si>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</si>
  <si>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</si>
  <si>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</si>
  <si>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</si>
  <si>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</si>
  <si>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</si>
  <si>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</si>
  <si>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</si>
  <si>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</si>
  <si>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</si>
  <si>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</si>
  <si>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</si>
  <si>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</si>
  <si>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</si>
  <si>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</si>
  <si>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</si>
  <si>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</si>
  <si>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</si>
  <si>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</si>
  <si>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</si>
  <si>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</si>
  <si>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</si>
  <si>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</si>
  <si>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</si>
  <si>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</si>
  <si>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</si>
  <si>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</si>
  <si>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</si>
  <si>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</si>
  <si>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</si>
  <si>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</si>
  <si>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</si>
  <si>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</si>
  <si>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</si>
  <si>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</si>
  <si>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</si>
  <si>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</si>
  <si>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</si>
  <si>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</si>
  <si>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</si>
  <si>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</si>
  <si>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</si>
  <si>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</si>
  <si>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</si>
  <si>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</si>
  <si>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</si>
  <si>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</si>
  <si>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</si>
  <si>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</si>
  <si>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</si>
  <si>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</si>
  <si>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</si>
  <si>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</si>
  <si>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</si>
  <si>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</si>
  <si>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</si>
  <si>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</si>
  <si>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</si>
  <si>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</si>
  <si>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</si>
  <si>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</si>
  <si>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</si>
  <si>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</si>
  <si>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</si>
  <si>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</si>
  <si>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</si>
  <si>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</si>
  <si>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</si>
  <si>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</si>
  <si>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</si>
  <si>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</si>
  <si>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</si>
  <si>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</si>
  <si>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</si>
  <si>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</si>
  <si>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</si>
  <si>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</si>
  <si>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</si>
  <si>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</si>
  <si>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</si>
  <si>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</si>
  <si>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</si>
  <si>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</si>
  <si>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</si>
  <si>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</si>
  <si>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</si>
  <si>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</si>
  <si>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</si>
  <si>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</si>
  <si>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</si>
  <si>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</si>
  <si>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</si>
  <si>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</si>
  <si>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</si>
  <si>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</si>
  <si>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</si>
  <si>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</si>
  <si>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</si>
  <si>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</si>
  <si>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</si>
  <si>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</si>
  <si>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</si>
  <si>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</si>
  <si>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</si>
  <si>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</si>
  <si>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</si>
  <si>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</si>
  <si>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</si>
  <si>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</si>
  <si>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</si>
  <si>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</si>
  <si>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</si>
  <si>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</si>
  <si>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</si>
  <si>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</si>
  <si>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</si>
  <si>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</si>
  <si>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</si>
  <si>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</si>
  <si>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</si>
  <si>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</si>
  <si>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</si>
  <si>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</si>
  <si>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</si>
  <si>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</si>
  <si>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</si>
  <si>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</si>
  <si>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</si>
  <si>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</si>
  <si>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</si>
  <si>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</si>
  <si>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</si>
  <si>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</si>
  <si>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</si>
  <si>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</si>
  <si>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</si>
  <si>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</si>
  <si>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</si>
  <si>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</si>
  <si>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</si>
  <si>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</si>
  <si>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</si>
  <si>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</si>
  <si>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</si>
  <si>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</si>
  <si>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</si>
  <si>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</si>
  <si>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</si>
  <si>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</si>
  <si>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</si>
  <si>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</si>
  <si>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</si>
  <si>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</si>
  <si>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</si>
  <si>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</si>
  <si>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</si>
  <si>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</si>
  <si>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</si>
  <si>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</si>
  <si>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</si>
  <si>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</si>
  <si>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</si>
  <si>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</si>
  <si>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</si>
  <si>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</si>
  <si>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</si>
  <si>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</si>
  <si>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</si>
  <si>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</si>
  <si>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</si>
  <si>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</si>
  <si>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</si>
  <si>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</si>
  <si>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</si>
  <si>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</si>
  <si>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</si>
  <si>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</si>
  <si>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</si>
  <si>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</si>
  <si>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</si>
  <si>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</si>
  <si>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</si>
  <si>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</si>
  <si>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</si>
  <si>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</si>
  <si>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</si>
  <si>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</si>
  <si>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</si>
  <si>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</si>
  <si>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</si>
  <si>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</si>
  <si>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</si>
  <si>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</si>
  <si>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</si>
  <si>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</si>
  <si>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</si>
  <si>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</si>
  <si>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</si>
  <si>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</si>
  <si>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</si>
  <si>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</si>
  <si>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</si>
  <si>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</si>
  <si>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</si>
  <si>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</si>
  <si>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</si>
  <si>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</si>
  <si>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</si>
  <si>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</si>
  <si>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</si>
  <si>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</si>
  <si>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</si>
  <si>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</si>
  <si>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</si>
  <si>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</si>
  <si>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</si>
  <si>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</si>
  <si>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</si>
  <si>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</si>
  <si>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</si>
  <si>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</si>
  <si>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</si>
  <si>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</si>
  <si>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</si>
  <si>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</si>
  <si>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</si>
  <si>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</si>
  <si>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</si>
  <si>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</si>
  <si>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</si>
  <si>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</si>
  <si>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</si>
  <si>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</si>
  <si>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</si>
  <si>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</si>
  <si>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</si>
  <si>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</si>
  <si>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</si>
  <si>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</si>
  <si>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</si>
  <si>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</si>
  <si>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</si>
  <si>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</si>
  <si>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</si>
  <si>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</si>
  <si>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</si>
  <si>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</si>
  <si>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</si>
  <si>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</si>
  <si>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</si>
  <si>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</si>
  <si>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</si>
  <si>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</si>
  <si>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</si>
  <si>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</si>
  <si>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</si>
  <si>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</si>
  <si>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</si>
  <si>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</si>
  <si>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</si>
  <si>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</si>
  <si>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</si>
  <si>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</si>
  <si>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</si>
  <si>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</si>
  <si>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</si>
  <si>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</si>
  <si>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</si>
  <si>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</si>
  <si>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</si>
  <si>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</si>
  <si>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</si>
  <si>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</si>
  <si>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</si>
  <si>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</si>
  <si>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</si>
  <si>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</si>
  <si>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</si>
  <si>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</si>
  <si>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</si>
  <si>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</si>
  <si>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</si>
  <si>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</si>
  <si>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</si>
  <si>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</si>
  <si>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</si>
  <si>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</si>
  <si>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</si>
  <si>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</si>
  <si>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</si>
  <si>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</si>
  <si>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</si>
  <si>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</si>
  <si>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</si>
  <si>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</si>
  <si>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</si>
  <si>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</si>
  <si>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</si>
  <si>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</si>
  <si>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</si>
  <si>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</si>
  <si>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</si>
  <si>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</si>
  <si>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</si>
  <si>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</si>
  <si>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</si>
  <si>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</si>
  <si>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</si>
  <si>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</si>
  <si>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</si>
  <si>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</si>
  <si>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</si>
  <si>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</si>
  <si>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</si>
  <si>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</si>
  <si>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</si>
  <si>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</si>
  <si>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</si>
  <si>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</si>
  <si>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</si>
  <si>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</si>
  <si>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</si>
  <si>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</si>
  <si>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</si>
  <si>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</si>
  <si>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</si>
  <si>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</si>
  <si>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</si>
  <si>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</si>
  <si>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</si>
  <si>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</si>
  <si>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</si>
  <si>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</si>
  <si>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</si>
  <si>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</si>
  <si>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</si>
  <si>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</si>
  <si>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</si>
  <si>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</si>
  <si>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</si>
  <si>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</si>
  <si>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</si>
  <si>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</si>
  <si>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</si>
  <si>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</si>
  <si>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</si>
  <si>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</si>
  <si>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</si>
  <si>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</si>
  <si>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</si>
  <si>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</si>
  <si>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</si>
  <si>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</si>
  <si>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</si>
  <si>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</si>
  <si>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</si>
  <si>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</si>
  <si>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</si>
  <si>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</si>
  <si>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</si>
  <si>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</si>
  <si>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</si>
  <si>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</si>
  <si>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</si>
  <si>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</si>
  <si>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</si>
  <si>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</si>
  <si>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</si>
  <si>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</si>
  <si>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</si>
  <si>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</si>
  <si>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</si>
  <si>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</si>
  <si>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</si>
  <si>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</si>
  <si>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</si>
  <si>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</si>
  <si>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</si>
  <si>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</si>
  <si>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</si>
  <si>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</si>
  <si>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</si>
  <si>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</si>
  <si>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</si>
  <si>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</si>
  <si>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</si>
  <si>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</si>
  <si>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</si>
  <si>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</si>
  <si>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</si>
  <si>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</si>
  <si>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</si>
  <si>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</si>
  <si>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</si>
  <si>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</si>
  <si>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</si>
  <si>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</si>
  <si>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</si>
  <si>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</si>
  <si>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</si>
  <si>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</si>
  <si>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</si>
  <si>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</si>
  <si>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</si>
  <si>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</si>
  <si>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</si>
  <si>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</si>
  <si>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</si>
  <si>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</si>
  <si>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</si>
  <si>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</si>
  <si>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</si>
  <si>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</si>
  <si>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</si>
  <si>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</si>
  <si>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</si>
  <si>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</si>
  <si>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</si>
  <si>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</si>
  <si>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</si>
  <si>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</si>
  <si>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</si>
  <si>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</si>
  <si>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</si>
  <si>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</si>
  <si>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</si>
  <si>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</si>
  <si>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</si>
  <si>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</si>
  <si>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</si>
  <si>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</si>
  <si>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</si>
  <si>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</si>
  <si>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</si>
  <si>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</si>
  <si>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</si>
  <si>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</si>
  <si>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</si>
  <si>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</si>
  <si>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</si>
  <si>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</si>
  <si>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</si>
  <si>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</si>
  <si>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</si>
  <si>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</si>
  <si>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</si>
  <si>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</si>
  <si>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</si>
  <si>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</si>
  <si>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</si>
  <si>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</si>
  <si>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</si>
  <si>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</si>
  <si>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</si>
  <si>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</si>
  <si>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</si>
  <si>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</si>
  <si>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</si>
  <si>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</si>
  <si>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</si>
  <si>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</si>
  <si>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</si>
  <si>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</si>
  <si>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</si>
  <si>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</si>
  <si>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</si>
  <si>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</si>
  <si>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</si>
  <si>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</si>
  <si>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</si>
  <si>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</si>
  <si>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</si>
  <si>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</si>
  <si>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</si>
  <si>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</si>
  <si>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</si>
  <si>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</si>
  <si>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</si>
  <si>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</si>
  <si>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</si>
  <si>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</si>
  <si>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</si>
  <si>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</si>
  <si>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</si>
  <si>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</si>
  <si>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</si>
  <si>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</si>
  <si>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</si>
  <si>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</si>
  <si>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</si>
  <si>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</si>
  <si>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</si>
  <si>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</si>
  <si>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</si>
  <si>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</si>
  <si>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</si>
  <si>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</si>
  <si>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</si>
  <si>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</si>
  <si>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</si>
  <si>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</si>
  <si>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</si>
  <si>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</si>
  <si>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</si>
  <si>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</si>
  <si>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</si>
  <si>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</si>
  <si>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</si>
  <si>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</si>
  <si>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</si>
  <si>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</si>
  <si>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</si>
  <si>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</si>
  <si>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</si>
  <si>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</si>
  <si>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</si>
  <si>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</si>
  <si>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</si>
  <si>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</si>
  <si>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</si>
  <si>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</si>
  <si>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</si>
  <si>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</si>
  <si>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</si>
  <si>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</si>
  <si>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</si>
  <si>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</si>
  <si>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</si>
  <si>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</si>
  <si>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</si>
  <si>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</si>
  <si>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</si>
  <si>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</si>
  <si>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</si>
  <si>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</si>
  <si>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</si>
  <si>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</si>
  <si>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</si>
  <si>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</si>
  <si>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</si>
  <si>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</si>
  <si>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</si>
  <si>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</si>
  <si>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</si>
  <si>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</si>
  <si>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</si>
  <si>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</si>
  <si>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</si>
  <si>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</si>
  <si>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</si>
  <si>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</si>
  <si>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</si>
  <si>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</si>
  <si>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</si>
  <si>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</si>
  <si>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</si>
  <si>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</si>
  <si>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</si>
  <si>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</si>
  <si>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</si>
  <si>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</si>
  <si>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</si>
  <si>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</si>
  <si>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</si>
  <si>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</si>
  <si>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</si>
  <si>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</si>
  <si>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</si>
  <si>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</si>
  <si>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</si>
  <si>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</si>
  <si>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</si>
  <si>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</si>
  <si>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</si>
  <si>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</si>
  <si>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</si>
  <si>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</si>
  <si>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</si>
  <si>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</si>
  <si>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</si>
  <si>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</si>
  <si>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</si>
  <si>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</si>
  <si>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</si>
  <si>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</si>
  <si>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</si>
  <si>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</si>
  <si>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</si>
  <si>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</si>
  <si>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</si>
  <si>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</si>
  <si>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</si>
  <si>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</si>
  <si>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</si>
  <si>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</si>
  <si>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</si>
  <si>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</si>
  <si>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</si>
  <si>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</si>
  <si>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</si>
  <si>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</si>
  <si>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</si>
  <si>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</si>
  <si>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</si>
  <si>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</si>
  <si>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</si>
  <si>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</si>
  <si>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</si>
  <si>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</si>
  <si>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</si>
  <si>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</si>
  <si>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</si>
  <si>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</si>
  <si>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</si>
  <si>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</si>
  <si>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</si>
  <si>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</si>
  <si>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</si>
  <si>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</si>
  <si>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</si>
  <si>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</si>
  <si>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</si>
  <si>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</si>
  <si>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</si>
  <si>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</si>
  <si>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</si>
  <si>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</si>
  <si>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</si>
  <si>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</si>
  <si>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</si>
  <si>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</si>
  <si>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</si>
  <si>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</si>
  <si>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</si>
  <si>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</si>
  <si>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</si>
  <si>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</si>
  <si>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</si>
  <si>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</si>
  <si>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</si>
  <si>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</si>
  <si>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</si>
  <si>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</si>
  <si>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</si>
  <si>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</si>
  <si>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</si>
  <si>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</si>
  <si>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</si>
  <si>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</si>
  <si>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</si>
  <si>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</si>
  <si>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</si>
  <si>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</si>
  <si>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</si>
  <si>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</si>
  <si>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</si>
  <si>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</si>
  <si>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</si>
  <si>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</si>
  <si>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</si>
  <si>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</si>
  <si>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</si>
  <si>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</si>
  <si>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</si>
  <si>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</si>
  <si>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</si>
  <si>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</si>
  <si>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</si>
  <si>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</si>
  <si>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</si>
  <si>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</si>
  <si>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</si>
  <si>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</si>
  <si>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</si>
  <si>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</si>
  <si>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</si>
  <si>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</si>
  <si>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</si>
  <si>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</si>
  <si>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</si>
  <si>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</si>
  <si>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</si>
  <si>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</si>
  <si>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</si>
  <si>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</si>
  <si>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</si>
  <si>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</si>
  <si>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</si>
  <si>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</si>
  <si>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</si>
  <si>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</si>
  <si>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</si>
  <si>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</si>
  <si>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</si>
  <si>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</si>
  <si>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</si>
  <si>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</si>
  <si>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</si>
  <si>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</si>
  <si>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</si>
  <si>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</si>
  <si>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</si>
  <si>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</si>
  <si>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</si>
  <si>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</si>
  <si>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</si>
  <si>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</si>
  <si>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</si>
  <si>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</si>
  <si>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</si>
  <si>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</si>
  <si>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</si>
  <si>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</si>
  <si>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</si>
  <si>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</si>
  <si>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</si>
  <si>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</si>
  <si>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</si>
  <si>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</si>
  <si>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</si>
  <si>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</si>
  <si>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</si>
  <si>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</si>
  <si>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</si>
  <si>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</si>
  <si>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</si>
  <si>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</si>
  <si>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</si>
  <si>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</si>
  <si>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</si>
  <si>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</si>
  <si>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</si>
  <si>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</si>
  <si>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</si>
  <si>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</si>
  <si>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</si>
  <si>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</si>
  <si>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</si>
  <si>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</si>
  <si>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</si>
  <si>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</si>
  <si>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</si>
  <si>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</si>
  <si>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</si>
  <si>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</si>
  <si>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</si>
  <si>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</si>
  <si>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</si>
  <si>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</si>
  <si>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</si>
  <si>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</si>
  <si>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</si>
  <si>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</si>
  <si>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</si>
  <si>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</si>
  <si>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</si>
  <si>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</si>
  <si>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</si>
  <si>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</si>
  <si>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</si>
  <si>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</si>
  <si>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</si>
  <si>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</si>
  <si>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</si>
  <si>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</si>
  <si>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</si>
  <si>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</si>
  <si>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</si>
  <si>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</si>
  <si>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</si>
  <si>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</si>
  <si>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</si>
  <si>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</si>
  <si>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</si>
  <si>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</si>
  <si>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</si>
  <si>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</si>
  <si>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</si>
  <si>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</si>
  <si>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</si>
  <si>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</si>
  <si>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</si>
  <si>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</si>
  <si>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</si>
  <si>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</si>
  <si>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</si>
  <si>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</si>
  <si>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</si>
  <si>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</si>
  <si>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</si>
  <si>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</si>
  <si>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</si>
  <si>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</si>
  <si>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</si>
  <si>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</si>
  <si>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</si>
  <si>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</si>
  <si>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</si>
  <si>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</si>
  <si>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</si>
  <si>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</si>
  <si>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</si>
  <si>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</si>
  <si>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</si>
  <si>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</si>
  <si>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</si>
  <si>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</si>
  <si>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</si>
  <si>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</si>
  <si>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</si>
  <si>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</si>
  <si>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</si>
  <si>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</si>
  <si>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</si>
  <si>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</si>
  <si>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</si>
  <si>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</si>
  <si>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</si>
  <si>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</si>
  <si>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</si>
  <si>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</si>
  <si>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</si>
  <si>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</si>
  <si>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</si>
  <si>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</si>
  <si>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</si>
  <si>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</si>
  <si>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</si>
  <si>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</si>
  <si>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</si>
  <si>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</si>
  <si>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</si>
  <si>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</si>
  <si>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</si>
  <si>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</si>
  <si>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</si>
  <si>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</si>
  <si>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</si>
  <si>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</si>
  <si>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</si>
  <si>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</si>
  <si>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</si>
  <si>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</si>
  <si>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</si>
  <si>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</si>
  <si>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</si>
  <si>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</si>
  <si>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</si>
  <si>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</si>
  <si>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</si>
  <si>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</si>
  <si>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</si>
  <si>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</si>
  <si>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</si>
  <si>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</si>
  <si>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</si>
  <si>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</si>
  <si>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</si>
  <si>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</si>
  <si>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</si>
  <si>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</si>
  <si>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</si>
  <si>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</si>
  <si>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</si>
  <si>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</si>
  <si>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</si>
  <si>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</si>
  <si>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</si>
  <si>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</si>
  <si>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</si>
  <si>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</si>
  <si>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</si>
  <si>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</si>
  <si>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</si>
  <si>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</si>
  <si>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</si>
  <si>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</si>
  <si>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</si>
  <si>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</si>
  <si>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</si>
  <si>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</si>
  <si>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</si>
  <si>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</si>
  <si>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</si>
  <si>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</si>
  <si>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</si>
  <si>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</si>
  <si>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</si>
  <si>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</si>
  <si>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</si>
  <si>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</si>
  <si>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</si>
  <si>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</si>
  <si>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</si>
  <si>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</si>
  <si>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</si>
  <si>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</si>
  <si>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</si>
  <si>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</si>
  <si>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</si>
  <si>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</si>
  <si>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</si>
  <si>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</si>
  <si>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</si>
  <si>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</si>
  <si>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</si>
  <si>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</si>
  <si>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</si>
  <si>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</si>
  <si>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</si>
  <si>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</si>
  <si>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</si>
  <si>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</si>
  <si>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</si>
  <si>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</si>
  <si>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</si>
  <si>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</si>
  <si>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</si>
  <si>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</si>
  <si>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</si>
  <si>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</si>
  <si>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</si>
  <si>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</si>
  <si>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</si>
  <si>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</si>
  <si>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</si>
  <si>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</si>
  <si>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</si>
  <si>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</si>
  <si>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</si>
  <si>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</si>
  <si>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</si>
  <si>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</si>
  <si>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</si>
  <si>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</si>
  <si>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</si>
  <si>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</si>
  <si>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</si>
  <si>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</si>
  <si>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</si>
  <si>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</si>
  <si>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</si>
  <si>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</si>
  <si>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</si>
  <si>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</si>
  <si>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</si>
  <si>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</si>
  <si>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</si>
  <si>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</si>
  <si>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</si>
  <si>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</si>
  <si>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</si>
  <si>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</si>
  <si>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</si>
  <si>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</si>
  <si>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</si>
  <si>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</si>
  <si>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</si>
  <si>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</si>
  <si>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</si>
  <si>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</si>
  <si>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</si>
  <si>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</si>
  <si>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</si>
  <si>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</si>
  <si>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</si>
  <si>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</si>
  <si>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</si>
  <si>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</si>
  <si>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</si>
  <si>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</si>
  <si>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</si>
  <si>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</si>
  <si>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</si>
  <si>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</si>
  <si>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</si>
  <si>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</si>
  <si>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</si>
  <si>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</si>
  <si>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</si>
  <si>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</si>
  <si>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</si>
  <si>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</si>
  <si>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</si>
  <si>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</si>
  <si>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</si>
  <si>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</si>
  <si>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</si>
  <si>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</si>
  <si>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</si>
  <si>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</si>
  <si>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</si>
  <si>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</si>
  <si>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</si>
  <si>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</si>
  <si>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</si>
  <si>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</si>
  <si>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</si>
  <si>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</si>
  <si>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</si>
  <si>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</si>
  <si>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</si>
  <si>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</si>
  <si>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</si>
  <si>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</si>
  <si>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</si>
  <si>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</si>
  <si>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</si>
  <si>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</si>
  <si>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</si>
  <si>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</si>
  <si>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</si>
  <si>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</si>
  <si>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</si>
  <si>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</si>
  <si>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</si>
  <si>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</si>
  <si>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</si>
  <si>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</si>
  <si>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</si>
  <si>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</si>
  <si>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</si>
  <si>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</si>
  <si>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</si>
  <si>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</si>
  <si>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</si>
  <si>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</si>
  <si>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</si>
  <si>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</si>
  <si>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</si>
  <si>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</si>
  <si>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</si>
  <si>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</si>
  <si>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</si>
  <si>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</si>
  <si>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</si>
  <si>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</si>
  <si>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</si>
  <si>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</si>
  <si>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</si>
  <si>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</si>
  <si>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</si>
  <si>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</si>
  <si>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</si>
  <si>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</si>
  <si>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</si>
  <si>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</si>
  <si>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</si>
  <si>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</si>
  <si>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</si>
  <si>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</si>
  <si>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</si>
  <si>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</si>
  <si>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</si>
  <si>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</si>
  <si>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</si>
  <si>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</si>
  <si>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</si>
  <si>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</si>
  <si>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</si>
  <si>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</si>
  <si>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</si>
  <si>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</si>
  <si>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</si>
  <si>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</si>
  <si>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</si>
  <si>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</si>
  <si>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</si>
  <si>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</si>
  <si>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</si>
  <si>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</si>
  <si>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</si>
  <si>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</si>
  <si>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</si>
  <si>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</si>
  <si>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</si>
  <si>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</si>
  <si>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</si>
  <si>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</si>
  <si>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</si>
  <si>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</si>
  <si>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</si>
  <si>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</si>
  <si>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</si>
  <si>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</si>
  <si>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</si>
  <si>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</si>
  <si>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</si>
  <si>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</si>
  <si>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</si>
  <si>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</si>
  <si>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</si>
  <si>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</si>
  <si>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</si>
  <si>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</si>
  <si>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</si>
  <si>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</si>
  <si>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</si>
  <si>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</si>
  <si>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</si>
  <si>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</si>
  <si>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</si>
  <si>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</si>
  <si>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</si>
  <si>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</si>
  <si>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</si>
  <si>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</si>
  <si>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</si>
  <si>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</si>
  <si>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</si>
  <si>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</si>
  <si>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</si>
  <si>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</si>
  <si>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</si>
  <si>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</si>
  <si>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</si>
  <si>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</si>
  <si>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</si>
  <si>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</si>
  <si>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</si>
  <si>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</si>
  <si>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</si>
  <si>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</si>
  <si>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</si>
  <si>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</si>
  <si>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</si>
  <si>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</si>
  <si>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</si>
  <si>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</si>
  <si>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</si>
  <si>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</si>
  <si>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</si>
  <si>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</si>
  <si>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</si>
  <si>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</si>
  <si>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</si>
  <si>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</si>
  <si>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</si>
  <si>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</si>
  <si>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</si>
  <si>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</si>
  <si>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</si>
  <si>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</si>
  <si>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</si>
  <si>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</si>
  <si>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</si>
  <si>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</si>
  <si>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</si>
  <si>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</si>
  <si>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</si>
  <si>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</si>
  <si>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</si>
  <si>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</si>
  <si>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</si>
  <si>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</si>
  <si>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</si>
  <si>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</si>
  <si>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</si>
  <si>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</si>
  <si>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</si>
  <si>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</si>
  <si>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</si>
  <si>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</si>
  <si>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</si>
  <si>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</si>
  <si>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</si>
  <si>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</si>
  <si>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</si>
  <si>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</si>
  <si>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</si>
  <si>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</si>
  <si>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</si>
  <si>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</si>
  <si>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</si>
  <si>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</si>
  <si>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</si>
  <si>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</si>
  <si>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</si>
  <si>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</si>
  <si>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</si>
  <si>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</si>
  <si>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</si>
  <si>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</si>
  <si>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</si>
  <si>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</si>
  <si>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</si>
  <si>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</si>
  <si>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</si>
  <si>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</si>
  <si>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</si>
  <si>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</si>
  <si>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</si>
  <si>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</si>
  <si>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</si>
  <si>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</si>
  <si>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</si>
  <si>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</si>
  <si>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</si>
  <si>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</si>
  <si>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</si>
  <si>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</si>
  <si>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</si>
  <si>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</si>
  <si>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</si>
  <si>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</si>
  <si>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</si>
  <si>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</si>
  <si>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</si>
  <si>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</si>
  <si>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</si>
  <si>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</si>
  <si>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</si>
  <si>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</si>
  <si>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</si>
  <si>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</si>
  <si>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</si>
  <si>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</si>
  <si>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</si>
  <si>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</si>
  <si>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</si>
  <si>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</si>
  <si>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</si>
  <si>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</si>
  <si>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</si>
  <si>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</si>
  <si>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</si>
  <si>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</si>
  <si>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</si>
  <si>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</si>
  <si>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</si>
  <si>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</si>
  <si>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</si>
  <si>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</si>
  <si>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</si>
  <si>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</si>
  <si>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</si>
  <si>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</si>
  <si>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</si>
  <si>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</si>
  <si>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</si>
  <si>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</si>
  <si>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</si>
  <si>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</si>
  <si>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</si>
  <si>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</si>
  <si>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</si>
  <si>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</si>
  <si>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</si>
  <si>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</si>
  <si>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</si>
  <si>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</si>
  <si>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</si>
  <si>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</si>
  <si>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</si>
  <si>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</si>
  <si>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</si>
  <si>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</si>
  <si>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</si>
  <si>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</si>
  <si>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</si>
  <si>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</si>
  <si>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</si>
  <si>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</si>
  <si>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</si>
  <si>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</si>
  <si>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</si>
  <si>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</si>
  <si>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</si>
  <si>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</si>
  <si>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</si>
  <si>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</si>
  <si>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</si>
  <si>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</si>
  <si>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</si>
  <si>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</si>
  <si>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</si>
  <si>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</si>
  <si>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</si>
  <si>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</si>
  <si>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</si>
  <si>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</si>
  <si>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</si>
  <si>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</si>
  <si>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</si>
  <si>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</si>
  <si>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</si>
  <si>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</si>
  <si>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</si>
  <si>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</si>
  <si>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</si>
  <si>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</si>
  <si>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</si>
  <si>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</si>
  <si>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</si>
  <si>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</si>
  <si>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</si>
  <si>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</si>
  <si>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</si>
  <si>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</si>
  <si>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</si>
  <si>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</si>
  <si>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</si>
  <si>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</si>
  <si>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</si>
  <si>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</si>
  <si>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</si>
  <si>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</si>
  <si>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</si>
  <si>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</si>
  <si>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</si>
  <si>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</si>
  <si>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</si>
  <si>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</si>
  <si>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</si>
  <si>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</si>
  <si>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</si>
  <si>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</si>
  <si>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</si>
  <si>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</si>
  <si>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</si>
  <si>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</si>
  <si>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</si>
  <si>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</si>
  <si>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</si>
  <si>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</si>
  <si>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</si>
  <si>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</si>
  <si>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</si>
  <si>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</si>
  <si>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</si>
  <si>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</si>
  <si>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</si>
  <si>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</si>
  <si>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</si>
  <si>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</si>
  <si>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</si>
  <si>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</si>
  <si>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</si>
  <si>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</si>
  <si>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</si>
  <si>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</si>
  <si>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</si>
  <si>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</si>
  <si>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</si>
  <si>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</si>
  <si>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</si>
  <si>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</si>
  <si>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</si>
  <si>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</si>
  <si>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</si>
  <si>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</si>
  <si>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</si>
  <si>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</si>
  <si>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</si>
  <si>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</si>
  <si>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</si>
  <si>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</si>
  <si>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</si>
  <si>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</si>
  <si>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</si>
  <si>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</si>
  <si>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</si>
  <si>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</si>
  <si>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</si>
  <si>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</si>
  <si>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</si>
  <si>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</si>
  <si>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</si>
  <si>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</si>
  <si>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</si>
  <si>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</si>
  <si>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</si>
  <si>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</si>
  <si>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</si>
  <si>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</si>
  <si>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</si>
  <si>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</si>
  <si>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</si>
  <si>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</si>
  <si>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</si>
  <si>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</si>
  <si>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</si>
  <si>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</si>
  <si>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</si>
  <si>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</si>
  <si>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</si>
  <si>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</si>
  <si>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</si>
  <si>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</si>
  <si>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</si>
  <si>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</si>
  <si>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</si>
  <si>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</si>
  <si>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</si>
  <si>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</si>
  <si>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</si>
  <si>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</si>
  <si>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</si>
  <si>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</si>
  <si>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</si>
  <si>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</si>
  <si>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</si>
  <si>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</si>
  <si>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</si>
  <si>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</si>
  <si>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</si>
  <si>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</si>
  <si>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</si>
  <si>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</si>
  <si>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</si>
  <si>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</si>
  <si>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</si>
  <si>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</si>
  <si>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</si>
  <si>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</si>
  <si>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</si>
  <si>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</si>
  <si>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</si>
  <si>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</si>
  <si>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</si>
  <si>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</si>
  <si>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</si>
  <si>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</si>
  <si>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</si>
  <si>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</si>
  <si>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</si>
  <si>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</si>
  <si>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</si>
  <si>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</si>
  <si>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</si>
  <si>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</si>
  <si>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</si>
  <si>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</si>
  <si>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</si>
  <si>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</si>
  <si>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</si>
  <si>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</si>
  <si>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</si>
  <si>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</si>
  <si>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</si>
  <si>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</si>
  <si>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</si>
  <si>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</si>
  <si>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</si>
  <si>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</si>
  <si>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</si>
  <si>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</si>
  <si>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</si>
  <si>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</si>
  <si>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</si>
  <si>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</si>
  <si>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</si>
  <si>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</si>
  <si>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</si>
  <si>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</si>
  <si>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</si>
  <si>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</si>
  <si>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</si>
  <si>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</si>
  <si>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</si>
  <si>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</si>
  <si>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</si>
  <si>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</si>
  <si>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</si>
  <si>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</si>
  <si>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</si>
  <si>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</si>
  <si>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</si>
  <si>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</si>
  <si>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</si>
  <si>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</si>
  <si>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</si>
  <si>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</si>
  <si>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</si>
  <si>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</si>
  <si>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</si>
  <si>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</si>
  <si>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</si>
  <si>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</si>
  <si>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</si>
  <si>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</si>
  <si>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</si>
  <si>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</si>
  <si>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</si>
  <si>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</si>
  <si>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</si>
  <si>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</si>
  <si>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</si>
  <si>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</si>
  <si>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</si>
  <si>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</si>
  <si>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</si>
  <si>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</si>
  <si>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</si>
  <si>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</si>
  <si>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</si>
  <si>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</si>
  <si>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</si>
  <si>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</si>
  <si>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</si>
  <si>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</si>
  <si>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</si>
  <si>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</si>
  <si>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</si>
  <si>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</si>
  <si>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</si>
  <si>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</si>
  <si>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</si>
  <si>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</si>
  <si>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</si>
  <si>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</si>
  <si>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</si>
  <si>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</si>
  <si>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</si>
  <si>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</si>
  <si>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</si>
  <si>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</si>
  <si>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</si>
  <si>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</si>
  <si>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</si>
  <si>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</si>
  <si>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</si>
  <si>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</si>
  <si>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</si>
  <si>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</si>
  <si>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</si>
  <si>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</si>
  <si>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</si>
  <si>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</si>
  <si>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</si>
  <si>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</si>
  <si>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</si>
  <si>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</si>
  <si>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</si>
  <si>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</si>
  <si>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</si>
  <si>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</si>
  <si>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</si>
  <si>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</si>
  <si>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</si>
  <si>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</si>
  <si>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</si>
  <si>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</si>
  <si>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</si>
  <si>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</si>
  <si>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</si>
  <si>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</si>
  <si>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</si>
  <si>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</si>
  <si>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</si>
  <si>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</si>
  <si>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</si>
  <si>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</si>
  <si>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</si>
  <si>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</si>
  <si>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</si>
  <si>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</si>
  <si>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</si>
  <si>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</si>
  <si>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</si>
  <si>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</si>
  <si>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</si>
  <si>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</si>
  <si>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</si>
  <si>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</si>
  <si>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</si>
  <si>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</si>
  <si>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</si>
  <si>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</si>
  <si>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</si>
  <si>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</si>
  <si>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</si>
  <si>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</si>
  <si>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</si>
  <si>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</si>
  <si>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</si>
  <si>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</si>
  <si>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</si>
  <si>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</si>
  <si>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</si>
  <si>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</si>
  <si>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</si>
  <si>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</si>
  <si>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</si>
  <si>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</si>
  <si>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</si>
  <si>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</si>
  <si>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</si>
  <si>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</si>
  <si>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</si>
  <si>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</si>
  <si>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</si>
  <si>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</si>
  <si>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</si>
  <si>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</si>
  <si>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</si>
  <si>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</si>
  <si>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</si>
  <si>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</si>
  <si>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</si>
  <si>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</si>
  <si>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</si>
  <si>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</si>
  <si>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</si>
  <si>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</si>
  <si>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</si>
  <si>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</si>
  <si>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</si>
  <si>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</si>
  <si>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</si>
  <si>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</si>
  <si>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</si>
  <si>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</si>
  <si>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</si>
  <si>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</si>
  <si>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</si>
  <si>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</si>
  <si>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</si>
  <si>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</si>
  <si>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</si>
  <si>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</si>
  <si>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</si>
  <si>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</si>
  <si>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</si>
  <si>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</si>
  <si>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</si>
  <si>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</si>
  <si>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</si>
  <si>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</si>
  <si>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</si>
  <si>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</si>
  <si>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</si>
  <si>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</si>
  <si>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</si>
  <si>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</si>
  <si>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</si>
  <si>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</si>
  <si>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</si>
  <si>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</si>
  <si>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</si>
  <si>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</si>
  <si>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</si>
  <si>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</si>
  <si>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</si>
  <si>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</si>
  <si>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</si>
  <si>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</si>
  <si>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</si>
  <si>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</si>
  <si>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</si>
  <si>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</si>
  <si>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</si>
  <si>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</si>
  <si>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</si>
  <si>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</si>
  <si>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</si>
  <si>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</si>
  <si>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</si>
  <si>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</si>
  <si>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</si>
  <si>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</si>
  <si>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</si>
  <si>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</si>
  <si>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</si>
  <si>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</si>
  <si>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</si>
  <si>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</si>
  <si>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</si>
  <si>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</si>
  <si>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</si>
  <si>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</si>
  <si>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</si>
  <si>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</si>
  <si>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</si>
  <si>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</si>
  <si>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</si>
  <si>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</si>
  <si>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</si>
  <si>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</si>
  <si>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</si>
  <si>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</si>
  <si>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</si>
  <si>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</si>
  <si>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</si>
  <si>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</si>
  <si>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</si>
  <si>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</si>
  <si>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</si>
  <si>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</si>
  <si>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</si>
  <si>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</si>
  <si>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</si>
  <si>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</si>
  <si>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</si>
  <si>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</si>
  <si>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</si>
  <si>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</si>
  <si>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</si>
  <si>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</si>
  <si>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</si>
  <si>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</si>
  <si>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</si>
  <si>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</si>
  <si>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</si>
  <si>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</si>
  <si>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</si>
  <si>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</si>
  <si>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</si>
  <si>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</si>
  <si>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</si>
  <si>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</si>
  <si>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</si>
  <si>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</si>
  <si>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</si>
  <si>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</si>
  <si>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</si>
  <si>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</si>
  <si>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</si>
  <si>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</si>
  <si>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</si>
  <si>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</si>
  <si>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</si>
  <si>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</si>
  <si>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</si>
  <si>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</si>
  <si>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</si>
  <si>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</si>
  <si>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</si>
  <si>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</si>
  <si>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</si>
  <si>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</si>
  <si>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</si>
  <si>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</si>
  <si>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</si>
  <si>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</si>
  <si>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</si>
  <si>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</si>
  <si>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</si>
  <si>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</si>
  <si>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</si>
  <si>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</si>
  <si>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</si>
  <si>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</si>
  <si>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</si>
  <si>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</si>
  <si>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</si>
  <si>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</si>
  <si>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</si>
  <si>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</si>
  <si>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</si>
  <si>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</si>
  <si>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</si>
  <si>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</si>
  <si>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</si>
  <si>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</si>
  <si>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</si>
  <si>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</si>
  <si>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</si>
  <si>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</si>
  <si>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</si>
  <si>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</si>
  <si>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</si>
  <si>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</si>
  <si>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</si>
  <si>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</si>
  <si>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</si>
  <si>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</si>
  <si>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</si>
  <si>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</si>
  <si>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</si>
  <si>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</si>
  <si>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</si>
  <si>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</si>
  <si>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</si>
  <si>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</si>
  <si>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</si>
  <si>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</si>
  <si>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</si>
  <si>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</si>
  <si>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</si>
  <si>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</si>
  <si>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</si>
  <si>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</si>
  <si>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</si>
  <si>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</si>
  <si>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</si>
  <si>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</si>
  <si>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</si>
  <si>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</si>
  <si>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</si>
  <si>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</si>
  <si>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</si>
  <si>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</si>
  <si>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</si>
  <si>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</si>
  <si>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</si>
  <si>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</si>
  <si>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</si>
  <si>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</si>
  <si>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</si>
  <si>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</si>
  <si>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</si>
  <si>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</si>
  <si>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</si>
  <si>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</si>
  <si>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</si>
  <si>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</si>
  <si>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</si>
  <si>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</si>
  <si>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</si>
  <si>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</si>
  <si>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</si>
  <si>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</si>
  <si>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</si>
  <si>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</si>
  <si>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</si>
  <si>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</si>
  <si>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</si>
  <si>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</si>
  <si>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</si>
  <si>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</si>
  <si>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</si>
  <si>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</si>
  <si>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</si>
  <si>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</si>
  <si>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</si>
  <si>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</si>
  <si>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</si>
  <si>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</si>
  <si>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</si>
  <si>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</si>
  <si>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</si>
  <si>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</si>
  <si>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</si>
  <si>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</si>
  <si>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</si>
  <si>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</si>
  <si>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</si>
  <si>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</si>
  <si>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</si>
  <si>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</si>
  <si>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</si>
  <si>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</si>
  <si>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</si>
  <si>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</si>
  <si>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</si>
  <si>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</si>
  <si>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</si>
  <si>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</si>
  <si>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</si>
  <si>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</si>
  <si>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</si>
  <si>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</si>
  <si>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</si>
  <si>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</si>
  <si>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</si>
  <si>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</si>
  <si>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</si>
  <si>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</si>
  <si>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</si>
  <si>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</si>
  <si>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</si>
  <si>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</si>
  <si>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</si>
  <si>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</si>
  <si>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</si>
  <si>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</si>
  <si>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</si>
  <si>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</si>
  <si>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</si>
  <si>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</si>
  <si>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</si>
  <si>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</si>
  <si>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</si>
  <si>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</si>
  <si>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</si>
  <si>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</si>
  <si>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</si>
  <si>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</si>
  <si>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</si>
  <si>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</si>
  <si>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</si>
  <si>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</si>
  <si>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</si>
  <si>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</si>
  <si>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</si>
  <si>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</si>
  <si>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</si>
  <si>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</si>
  <si>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</si>
  <si>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</si>
  <si>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</si>
  <si>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</si>
  <si>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</si>
  <si>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</si>
  <si>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</si>
  <si>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</si>
  <si>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</si>
  <si>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</si>
  <si>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</si>
  <si>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</si>
  <si>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</si>
  <si>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</si>
  <si>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</si>
  <si>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</si>
  <si>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</si>
  <si>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</si>
  <si>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</si>
  <si>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</si>
  <si>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</si>
  <si>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</si>
  <si>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</si>
  <si>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</si>
  <si>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</si>
  <si>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</si>
  <si>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</si>
  <si>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</si>
  <si>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</si>
  <si>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</si>
  <si>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</si>
  <si>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</si>
  <si>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</si>
  <si>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</si>
  <si>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</si>
  <si>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</si>
  <si>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</si>
  <si>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</si>
  <si>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</si>
  <si>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</si>
  <si>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</si>
  <si>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</si>
  <si>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</si>
  <si>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</si>
  <si>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</si>
  <si>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</si>
  <si>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</si>
  <si>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</si>
  <si>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</si>
  <si>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</si>
  <si>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</si>
  <si>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</si>
  <si>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</si>
  <si>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</si>
  <si>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</si>
  <si>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</si>
  <si>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</si>
  <si>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</si>
  <si>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</si>
  <si>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</si>
  <si>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</si>
  <si>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</si>
  <si>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</si>
  <si>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</si>
  <si>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</si>
  <si>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</si>
  <si>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</si>
  <si>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</si>
  <si>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</si>
  <si>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</si>
  <si>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</si>
  <si>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</si>
  <si>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</si>
  <si>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</si>
  <si>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</si>
  <si>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</si>
  <si>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</si>
  <si>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</si>
  <si>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</si>
  <si>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</si>
  <si>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</si>
  <si>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</si>
  <si>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</si>
  <si>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</si>
  <si>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</si>
  <si>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</si>
  <si>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</si>
  <si>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</si>
  <si>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</si>
  <si>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</si>
  <si>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</si>
  <si>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</si>
  <si>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</si>
  <si>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</si>
  <si>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</si>
  <si>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</si>
  <si>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</si>
  <si>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</si>
  <si>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</si>
  <si>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</si>
  <si>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</si>
  <si>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</si>
  <si>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</si>
  <si>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</si>
  <si>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</si>
  <si>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</si>
  <si>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</si>
  <si>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</si>
  <si>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</si>
  <si>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</si>
  <si>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</si>
  <si>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</si>
  <si>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</si>
  <si>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</si>
  <si>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</si>
  <si>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</si>
  <si>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</si>
  <si>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</si>
  <si>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</si>
  <si>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</si>
  <si>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</si>
  <si>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</si>
  <si>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</si>
  <si>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</si>
  <si>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</si>
  <si>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</si>
  <si>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</si>
  <si>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</si>
  <si>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</si>
  <si>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</si>
  <si>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</si>
  <si>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</si>
  <si>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</si>
  <si>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</si>
  <si>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</si>
  <si>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</si>
  <si>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</si>
  <si>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</si>
  <si>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</si>
  <si>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</si>
  <si>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</si>
  <si>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</si>
  <si>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</si>
  <si>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</si>
  <si>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</si>
  <si>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</si>
  <si>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</si>
  <si>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</si>
  <si>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</si>
  <si>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</si>
  <si>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</si>
  <si>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</si>
  <si>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</si>
  <si>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</si>
  <si>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</si>
  <si>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</si>
  <si>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</si>
  <si>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</si>
  <si>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</si>
  <si>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</si>
  <si>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</si>
  <si>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</si>
  <si>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</si>
  <si>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</si>
  <si>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</si>
  <si>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</si>
  <si>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</si>
  <si>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</si>
  <si>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</si>
  <si>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</si>
  <si>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</si>
  <si>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</si>
  <si>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</si>
  <si>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</si>
  <si>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</si>
  <si>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</si>
  <si>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</si>
  <si>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</si>
  <si>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</si>
  <si>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</si>
  <si>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</si>
  <si>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</si>
  <si>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</si>
  <si>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</si>
  <si>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</si>
  <si>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</si>
  <si>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</si>
  <si>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</si>
  <si>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</si>
  <si>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</si>
  <si>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</si>
  <si>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</si>
  <si>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</si>
  <si>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</si>
  <si>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</si>
  <si>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</si>
  <si>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</si>
  <si>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</si>
  <si>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</si>
  <si>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</si>
  <si>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</si>
  <si>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</si>
  <si>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</si>
  <si>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</si>
  <si>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</si>
  <si>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</si>
  <si>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</si>
  <si>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</si>
  <si>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</si>
  <si>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</si>
  <si>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</si>
  <si>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</si>
  <si>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</si>
  <si>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</si>
  <si>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</si>
  <si>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</si>
  <si>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</si>
  <si>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</si>
  <si>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</si>
  <si>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</si>
  <si>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</si>
  <si>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</si>
  <si>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</si>
  <si>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</si>
  <si>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</si>
  <si>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</si>
  <si>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</si>
  <si>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</si>
  <si>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</si>
  <si>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</si>
  <si>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</si>
  <si>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</si>
  <si>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</si>
  <si>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</si>
  <si>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</si>
  <si>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</si>
  <si>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</si>
  <si>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</si>
  <si>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</si>
  <si>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</si>
  <si>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</si>
  <si>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</si>
  <si>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</si>
  <si>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</si>
  <si>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</si>
  <si>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</si>
  <si>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</si>
  <si>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</si>
  <si>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</si>
  <si>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</si>
  <si>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</si>
  <si>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</si>
  <si>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</si>
  <si>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</si>
  <si>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</si>
  <si>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</si>
  <si>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</si>
  <si>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</si>
  <si>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</si>
  <si>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</si>
  <si>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</si>
  <si>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</si>
  <si>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</si>
  <si>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</si>
  <si>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</si>
  <si>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</si>
  <si>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</si>
  <si>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</si>
  <si>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</si>
  <si>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</si>
  <si>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</si>
  <si>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</si>
  <si>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</si>
  <si>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</si>
  <si>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</si>
  <si>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</si>
  <si>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</si>
  <si>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</si>
  <si>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</si>
  <si>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</si>
  <si>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</si>
  <si>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</si>
  <si>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</si>
  <si>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</si>
  <si>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</si>
  <si>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</si>
  <si>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</si>
  <si>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</si>
  <si>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</si>
  <si>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</si>
  <si>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</si>
  <si>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</si>
  <si>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</si>
  <si>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</si>
  <si>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</si>
  <si>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</si>
  <si>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</si>
  <si>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</si>
  <si>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</si>
  <si>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</si>
  <si>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</si>
  <si>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</si>
  <si>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</si>
  <si>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</si>
  <si>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</si>
  <si>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</si>
  <si>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</si>
  <si>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</si>
  <si>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</si>
  <si>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</si>
  <si>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</si>
  <si>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</si>
  <si>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</si>
  <si>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</si>
  <si>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</si>
  <si>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</si>
  <si>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</si>
  <si>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</si>
  <si>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</si>
  <si>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</si>
  <si>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</si>
  <si>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</si>
  <si>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</si>
  <si>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</si>
  <si>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</si>
  <si>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</si>
  <si>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</si>
  <si>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</si>
  <si>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</si>
  <si>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</si>
  <si>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</si>
  <si>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</si>
  <si>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</si>
  <si>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</si>
  <si>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</si>
  <si>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</si>
  <si>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</si>
  <si>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</si>
  <si>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</si>
  <si>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</si>
  <si>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</si>
  <si>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</si>
  <si>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</si>
  <si>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</si>
  <si>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</si>
  <si>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</si>
  <si>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</si>
  <si>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</si>
  <si>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</si>
  <si>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</si>
  <si>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</si>
  <si>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</si>
  <si>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</si>
  <si>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</si>
  <si>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</si>
  <si>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</si>
  <si>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</si>
  <si>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</si>
  <si>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</si>
  <si>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</si>
  <si>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</si>
  <si>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</si>
  <si>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</si>
  <si>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</si>
  <si>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</si>
  <si>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</si>
  <si>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</si>
  <si>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</si>
  <si>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</si>
  <si>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</si>
  <si>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</si>
  <si>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</si>
  <si>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</si>
  <si>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</si>
  <si>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</si>
  <si>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</si>
  <si>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</si>
  <si>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</si>
  <si>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</si>
  <si>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</si>
  <si>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</si>
  <si>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</si>
  <si>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</si>
  <si>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</si>
  <si>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</si>
  <si>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</si>
  <si>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</si>
  <si>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</si>
  <si>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</si>
  <si>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</si>
  <si>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</si>
  <si>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</si>
  <si>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</si>
  <si>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</si>
  <si>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</si>
  <si>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</si>
  <si>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</si>
  <si>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</si>
  <si>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</si>
  <si>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</si>
  <si>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</si>
  <si>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</si>
  <si>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</si>
  <si>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</si>
  <si>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</si>
  <si>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</si>
  <si>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</si>
  <si>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</si>
  <si>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</si>
  <si>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</si>
  <si>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</si>
  <si>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</si>
  <si>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</si>
  <si>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</si>
  <si>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</si>
  <si>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</si>
  <si>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</si>
  <si>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</si>
  <si>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</si>
  <si>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</si>
  <si>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</si>
  <si>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</si>
  <si>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</si>
  <si>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</si>
  <si>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</si>
  <si>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</si>
  <si>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</si>
  <si>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</si>
  <si>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</si>
  <si>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</si>
  <si>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</si>
  <si>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</si>
  <si>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</si>
  <si>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</si>
  <si>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</si>
  <si>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</si>
  <si>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</si>
  <si>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</si>
  <si>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</si>
  <si>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</si>
  <si>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</si>
  <si>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</si>
  <si>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</si>
  <si>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</si>
  <si>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</si>
  <si>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</si>
  <si>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</si>
  <si>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</si>
  <si>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</si>
  <si>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</si>
  <si>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</si>
  <si>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</si>
  <si>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</si>
  <si>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</si>
  <si>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</si>
  <si>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</si>
  <si>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</si>
  <si>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</si>
  <si>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</si>
  <si>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</si>
  <si>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</si>
  <si>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</si>
  <si>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</si>
  <si>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</si>
  <si>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</si>
  <si>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</si>
  <si>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</si>
  <si>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</si>
  <si>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</si>
  <si>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</si>
  <si>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</si>
  <si>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</si>
  <si>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</si>
  <si>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</si>
  <si>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</si>
  <si>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</si>
  <si>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</si>
  <si>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</si>
  <si>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</si>
  <si>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</si>
  <si>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</si>
  <si>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</si>
  <si>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</si>
  <si>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</si>
  <si>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</si>
  <si>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</si>
  <si>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</si>
  <si>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</si>
  <si>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</si>
  <si>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</si>
  <si>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</si>
  <si>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</si>
  <si>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</si>
  <si>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</si>
  <si>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</si>
  <si>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</si>
  <si>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</si>
  <si>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</si>
  <si>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</si>
  <si>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</si>
  <si>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</si>
  <si>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</si>
  <si>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</si>
  <si>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</si>
  <si>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</si>
  <si>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</si>
  <si>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</si>
  <si>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</si>
  <si>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</si>
  <si>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</si>
  <si>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</si>
  <si>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</si>
  <si>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</si>
  <si>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</si>
  <si>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</si>
  <si>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</si>
  <si>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</si>
  <si>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</si>
  <si>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</si>
  <si>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</si>
  <si>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</si>
  <si>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</si>
  <si>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</si>
  <si>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</si>
  <si>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</si>
  <si>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</si>
  <si>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</si>
  <si>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</si>
  <si>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</si>
  <si>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</si>
  <si>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</si>
  <si>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</si>
  <si>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</si>
  <si>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</si>
  <si>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</si>
  <si>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</si>
  <si>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</si>
  <si>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</si>
  <si>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</si>
  <si>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</si>
  <si>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</si>
  <si>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</si>
  <si>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</si>
  <si>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</si>
  <si>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</si>
  <si>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</si>
  <si>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</si>
  <si>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</si>
  <si>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</si>
  <si>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</si>
  <si>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</si>
  <si>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</si>
  <si>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</si>
  <si>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</si>
  <si>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</si>
  <si>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</si>
  <si>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</si>
  <si>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</si>
  <si>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</si>
  <si>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</si>
  <si>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</si>
  <si>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</si>
  <si>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</si>
  <si>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</si>
  <si>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</si>
  <si>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</si>
  <si>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</si>
  <si>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</si>
  <si>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</si>
  <si>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</si>
  <si>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</si>
  <si>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</si>
  <si>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</si>
  <si>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</si>
  <si>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</si>
  <si>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</si>
  <si>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</si>
  <si>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</si>
  <si>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</si>
  <si>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</si>
  <si>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</si>
  <si>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</si>
  <si>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</si>
  <si>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</si>
  <si>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</si>
  <si>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</si>
  <si>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</si>
  <si>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</si>
  <si>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</si>
  <si>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</si>
  <si>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</si>
  <si>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</si>
  <si>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</si>
  <si>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</si>
  <si>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</si>
  <si>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</si>
  <si>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</si>
  <si>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</si>
  <si>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</si>
  <si>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</si>
  <si>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</si>
  <si>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</si>
  <si>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</si>
  <si>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</si>
  <si>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</si>
  <si>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</si>
  <si>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</si>
  <si>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</si>
  <si>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</si>
  <si>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</si>
  <si>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</si>
  <si>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</si>
  <si>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</si>
  <si>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</si>
  <si>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</si>
  <si>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</si>
  <si>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</si>
  <si>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</si>
  <si>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</si>
  <si>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</si>
  <si>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</si>
  <si>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</si>
  <si>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</si>
  <si>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</si>
  <si>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</si>
  <si>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</si>
  <si>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</si>
  <si>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</si>
  <si>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</si>
  <si>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</si>
  <si>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</si>
  <si>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</si>
  <si>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</si>
  <si>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</si>
  <si>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</si>
  <si>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</si>
  <si>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</si>
  <si>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</si>
  <si>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</si>
  <si>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</si>
  <si>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</si>
  <si>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</si>
  <si>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</si>
  <si>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</si>
  <si>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</si>
  <si>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</si>
  <si>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</si>
  <si>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</si>
  <si>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</si>
  <si>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</si>
  <si>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</si>
  <si>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</si>
  <si>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</si>
  <si>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</si>
  <si>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</si>
  <si>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</si>
  <si>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</si>
  <si>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</si>
  <si>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</si>
  <si>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</si>
  <si>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</si>
  <si>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</si>
  <si>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</si>
  <si>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</si>
  <si>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</si>
  <si>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</si>
  <si>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</si>
  <si>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</si>
  <si>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</si>
  <si>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</si>
  <si>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</si>
  <si>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</si>
  <si>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</si>
  <si>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</si>
  <si>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</si>
  <si>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</si>
  <si>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</si>
  <si>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</si>
  <si>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</si>
  <si>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</si>
  <si>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</si>
  <si>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</si>
  <si>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</si>
  <si>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</si>
  <si>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</si>
  <si>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</si>
  <si>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</si>
  <si>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</si>
  <si>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</si>
  <si>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</si>
  <si>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</si>
  <si>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</si>
  <si>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</si>
  <si>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</si>
  <si>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</si>
  <si>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</si>
  <si>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</si>
  <si>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</si>
  <si>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</si>
  <si>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</si>
  <si>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</si>
  <si>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</si>
  <si>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</si>
  <si>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</si>
  <si>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</si>
  <si>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</si>
  <si>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</si>
  <si>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</si>
  <si>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</si>
  <si>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</si>
  <si>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</si>
  <si>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</si>
  <si>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</si>
  <si>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</si>
  <si>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</si>
  <si>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</si>
  <si>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</si>
  <si>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</si>
  <si>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</si>
  <si>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</si>
  <si>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</si>
  <si>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</si>
  <si>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</si>
  <si>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</si>
  <si>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</si>
  <si>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</si>
  <si>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</si>
  <si>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</si>
  <si>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</si>
  <si>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</si>
  <si>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</si>
  <si>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</si>
  <si>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</si>
  <si>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</si>
  <si>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</si>
  <si>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</si>
  <si>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</si>
  <si>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</si>
  <si>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</si>
  <si>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</si>
  <si>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</si>
  <si>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</si>
  <si>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</si>
  <si>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</si>
  <si>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</si>
  <si>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</si>
  <si>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</si>
  <si>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</si>
  <si>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</si>
  <si>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</si>
  <si>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</si>
  <si>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</si>
  <si>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</si>
  <si>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</si>
  <si>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</si>
  <si>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</si>
  <si>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</si>
  <si>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</si>
  <si>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</si>
  <si>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</si>
  <si>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</si>
  <si>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</si>
  <si>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</si>
  <si>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</si>
  <si>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</si>
  <si>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</si>
  <si>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</si>
  <si>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</si>
  <si>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</si>
  <si>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</si>
  <si>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</si>
  <si>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</si>
  <si>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</si>
  <si>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</si>
  <si>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</si>
  <si>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</si>
  <si>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</si>
  <si>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</si>
  <si>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</si>
  <si>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</si>
  <si>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</si>
  <si>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</si>
  <si>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</si>
  <si>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</si>
  <si>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</si>
  <si>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</si>
  <si>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</si>
  <si>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</si>
  <si>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</si>
  <si>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</si>
  <si>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</si>
  <si>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</si>
  <si>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</si>
  <si>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</si>
  <si>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</si>
  <si>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</si>
  <si>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</si>
  <si>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</si>
  <si>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</si>
  <si>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</si>
  <si>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</si>
  <si>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</si>
  <si>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</si>
  <si>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</si>
  <si>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</si>
  <si>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</si>
  <si>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</si>
  <si>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</si>
  <si>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</si>
  <si>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</si>
  <si>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</si>
  <si>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</si>
  <si>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</si>
  <si>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</si>
  <si>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</si>
  <si>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</si>
  <si>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</si>
  <si>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</si>
  <si>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</si>
  <si>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</si>
  <si>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</si>
  <si>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</si>
  <si>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</si>
  <si>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</si>
  <si>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</si>
  <si>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</si>
  <si>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</si>
  <si>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</si>
  <si>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</si>
  <si>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</si>
  <si>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</si>
  <si>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</si>
  <si>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</si>
  <si>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</si>
  <si>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</si>
  <si>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</si>
  <si>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</si>
  <si>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</si>
  <si>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</si>
  <si>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</si>
  <si>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</si>
  <si>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</si>
  <si>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</si>
  <si>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</si>
  <si>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</si>
  <si>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</si>
  <si>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</si>
  <si>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</si>
  <si>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</si>
  <si>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</si>
  <si>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</si>
  <si>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</si>
  <si>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</si>
  <si>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</si>
  <si>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</si>
  <si>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</si>
  <si>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</si>
  <si>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</si>
  <si>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</si>
  <si>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</si>
  <si>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</si>
  <si>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</si>
  <si>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</si>
  <si>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</si>
  <si>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</si>
  <si>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</si>
  <si>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</si>
  <si>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</si>
  <si>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</si>
  <si>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</si>
  <si>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</si>
  <si>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</si>
  <si>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</si>
  <si>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</si>
  <si>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</si>
  <si>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</si>
  <si>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</si>
  <si>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</si>
  <si>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</si>
  <si>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</si>
  <si>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</si>
  <si>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</si>
  <si>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</si>
  <si>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</si>
  <si>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</si>
  <si>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</si>
  <si>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</si>
  <si>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</si>
  <si>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</si>
  <si>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</si>
  <si>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</si>
  <si>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</si>
  <si>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</si>
  <si>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</si>
  <si>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</si>
  <si>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</si>
  <si>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</si>
  <si>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</si>
  <si>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</si>
  <si>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</si>
  <si>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</si>
  <si>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</si>
  <si>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</si>
  <si>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</si>
  <si>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</si>
  <si>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</si>
  <si>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</si>
  <si>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</si>
  <si>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</si>
  <si>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</si>
  <si>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</si>
  <si>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</si>
  <si>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</si>
  <si>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</si>
  <si>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</si>
  <si>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</si>
  <si>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</si>
  <si>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</si>
  <si>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</si>
  <si>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</si>
  <si>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</si>
  <si>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</si>
  <si>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</si>
  <si>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</si>
  <si>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</si>
  <si>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</si>
  <si>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</si>
  <si>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</si>
  <si>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</si>
  <si>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</si>
  <si>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</si>
  <si>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</si>
  <si>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</si>
  <si>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</si>
  <si>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</si>
  <si>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</si>
  <si>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</si>
  <si>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</si>
  <si>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</si>
  <si>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</si>
  <si>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</si>
  <si>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</si>
  <si>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</si>
  <si>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</si>
  <si>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</si>
  <si>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</si>
  <si>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</si>
  <si>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</si>
  <si>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</si>
  <si>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</si>
  <si>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</si>
  <si>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</si>
  <si>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</si>
  <si>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</si>
  <si>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</si>
  <si>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</si>
  <si>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</si>
  <si>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</si>
  <si>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</si>
  <si>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</si>
  <si>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</si>
  <si>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</si>
  <si>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</si>
  <si>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</si>
  <si>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</si>
  <si>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</si>
  <si>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</si>
  <si>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</si>
  <si>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</si>
  <si>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</si>
  <si>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</si>
  <si>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</si>
  <si>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</si>
  <si>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</si>
  <si>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</si>
  <si>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</si>
  <si>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</si>
  <si>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</si>
  <si>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</si>
  <si>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</si>
  <si>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</si>
  <si>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</si>
  <si>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</si>
  <si>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</si>
  <si>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</si>
  <si>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</si>
  <si>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</si>
  <si>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</si>
  <si>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</si>
  <si>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</si>
  <si>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</si>
  <si>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</si>
  <si>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</si>
  <si>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</si>
  <si>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</si>
  <si>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</si>
  <si>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</si>
  <si>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</si>
  <si>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</si>
  <si>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</si>
  <si>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</si>
  <si>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</si>
  <si>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</si>
  <si>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</si>
  <si>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</si>
  <si>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</si>
  <si>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</si>
  <si>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</si>
  <si>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</si>
  <si>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</si>
  <si>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</si>
  <si>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</si>
  <si>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</si>
  <si>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</si>
  <si>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</si>
  <si>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</si>
  <si>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</si>
  <si>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</si>
  <si>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</si>
  <si>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</si>
  <si>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</si>
  <si>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</si>
  <si>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</si>
  <si>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</si>
  <si>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</si>
  <si>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</si>
  <si>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</si>
  <si>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</si>
  <si>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</si>
  <si>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</si>
  <si>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</si>
  <si>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</si>
  <si>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</si>
  <si>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</si>
  <si>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</si>
  <si>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</si>
  <si>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</si>
  <si>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</si>
  <si>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</si>
  <si>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</si>
  <si>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</si>
  <si>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</si>
  <si>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</si>
  <si>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</si>
  <si>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</si>
  <si>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</si>
  <si>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</si>
  <si>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</si>
  <si>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</si>
  <si>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</si>
  <si>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</si>
  <si>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</si>
  <si>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</si>
  <si>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</si>
  <si>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</si>
  <si>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</si>
  <si>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</si>
  <si>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</si>
  <si>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</si>
  <si>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</si>
  <si>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</si>
  <si>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</si>
  <si>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</si>
  <si>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</si>
  <si>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</si>
  <si>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</si>
  <si>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</si>
  <si>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</si>
  <si>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</si>
  <si>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</si>
  <si>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</si>
  <si>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</si>
  <si>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</si>
  <si>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</si>
  <si>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</si>
  <si>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</si>
  <si>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</si>
  <si>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</si>
  <si>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</si>
  <si>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</si>
  <si>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</si>
  <si>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</si>
  <si>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</si>
  <si>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</si>
  <si>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</si>
  <si>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</si>
  <si>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</si>
  <si>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</si>
  <si>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</si>
  <si>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</si>
  <si>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</si>
  <si>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</si>
  <si>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</si>
  <si>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</si>
  <si>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</si>
  <si>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</si>
  <si>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</si>
  <si>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</si>
  <si>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</si>
  <si>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</si>
  <si>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</si>
  <si>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</si>
  <si>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</si>
  <si>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</si>
  <si>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</si>
  <si>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</si>
  <si>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</si>
  <si>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</si>
  <si>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</si>
  <si>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</si>
  <si>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</si>
  <si>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</si>
  <si>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</si>
  <si>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</si>
  <si>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</si>
  <si>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</si>
  <si>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</si>
  <si>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</si>
  <si>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</si>
  <si>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</si>
  <si>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</si>
  <si>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</si>
  <si>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</si>
  <si>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</si>
  <si>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</si>
  <si>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</si>
  <si>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</si>
  <si>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</si>
  <si>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</si>
  <si>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</si>
  <si>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</si>
  <si>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</si>
  <si>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</si>
  <si>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</si>
  <si>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</si>
  <si>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</si>
  <si>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</si>
  <si>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</si>
  <si>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</si>
  <si>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</si>
  <si>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</si>
  <si>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</si>
  <si>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</si>
  <si>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</si>
  <si>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</si>
  <si>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</si>
  <si>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</si>
  <si>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</si>
  <si>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</si>
  <si>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</si>
  <si>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</si>
  <si>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</si>
  <si>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</si>
  <si>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</si>
  <si>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</si>
  <si>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</si>
  <si>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</si>
  <si>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</si>
  <si>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</si>
  <si>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</si>
  <si>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</si>
  <si>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</si>
  <si>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</si>
  <si>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</si>
  <si>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</si>
  <si>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</si>
  <si>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</si>
  <si>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</si>
  <si>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</si>
  <si>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</si>
  <si>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</si>
  <si>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</si>
  <si>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</si>
  <si>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</si>
  <si>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</si>
  <si>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</si>
  <si>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</si>
  <si>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</si>
  <si>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</si>
  <si>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</si>
  <si>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</si>
  <si>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</si>
  <si>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</si>
  <si>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</si>
  <si>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</si>
  <si>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</si>
  <si>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</si>
  <si>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</si>
  <si>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</si>
  <si>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</si>
  <si>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</si>
  <si>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</si>
  <si>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</si>
  <si>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</si>
  <si>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</si>
  <si>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</si>
  <si>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</si>
  <si>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</si>
  <si>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</si>
  <si>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</si>
  <si>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</si>
  <si>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</si>
  <si>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</si>
  <si>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</si>
  <si>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</si>
  <si>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</si>
  <si>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</si>
  <si>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</si>
  <si>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</si>
  <si>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</si>
  <si>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</si>
  <si>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</si>
  <si>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</si>
  <si>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</si>
  <si>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</si>
  <si>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</si>
  <si>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</si>
  <si>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</si>
  <si>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</si>
  <si>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</si>
  <si>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</si>
  <si>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</si>
  <si>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</si>
  <si>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</si>
  <si>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</si>
  <si>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</si>
  <si>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</si>
  <si>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</si>
  <si>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</si>
  <si>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</si>
  <si>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</si>
  <si>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</si>
  <si>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</si>
  <si>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</si>
  <si>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</si>
  <si>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</si>
  <si>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</si>
  <si>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</si>
  <si>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</si>
  <si>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</si>
  <si>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</si>
  <si>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</si>
  <si>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</si>
  <si>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</si>
  <si>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</si>
  <si>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</si>
  <si>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</si>
  <si>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</si>
  <si>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</si>
  <si>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</si>
  <si>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</si>
  <si>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</si>
  <si>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</si>
  <si>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</si>
  <si>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</si>
  <si>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</si>
  <si>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</si>
  <si>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</si>
  <si>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</si>
  <si>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</si>
  <si>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</si>
  <si>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</si>
  <si>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</si>
  <si>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</si>
  <si>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</si>
  <si>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</si>
  <si>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</si>
  <si>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</si>
  <si>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</si>
  <si>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</si>
  <si>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</si>
  <si>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</si>
  <si>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</si>
  <si>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</si>
  <si>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</si>
  <si>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</si>
  <si>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</si>
  <si>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</si>
  <si>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</si>
  <si>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</si>
  <si>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</si>
  <si>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</si>
  <si>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</si>
  <si>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</si>
  <si>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</si>
  <si>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</si>
  <si>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</si>
  <si>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</si>
  <si>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</si>
  <si>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</si>
  <si>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</si>
  <si>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</si>
  <si>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</si>
  <si>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</si>
  <si>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</si>
  <si>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</si>
  <si>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</si>
  <si>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</si>
  <si>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</si>
  <si>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</si>
  <si>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</si>
  <si>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</si>
  <si>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</si>
  <si>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</si>
  <si>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</si>
  <si>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</si>
  <si>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</si>
  <si>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</si>
  <si>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</si>
  <si>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</si>
  <si>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</si>
  <si>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</si>
  <si>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</si>
  <si>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</si>
  <si>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</si>
  <si>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</si>
  <si>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</si>
  <si>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</si>
  <si>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</si>
  <si>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</si>
  <si>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</si>
  <si>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</si>
  <si>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</si>
  <si>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</si>
  <si>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</si>
  <si>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</si>
  <si>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</si>
  <si>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</si>
  <si>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</si>
  <si>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</si>
  <si>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</si>
  <si>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</si>
  <si>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</si>
  <si>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</si>
  <si>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</si>
  <si>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</si>
  <si>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</si>
  <si>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</si>
  <si>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</si>
  <si>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</si>
  <si>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</si>
  <si>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</si>
  <si>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</si>
  <si>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</si>
  <si>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</si>
  <si>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</si>
  <si>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</si>
  <si>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</si>
  <si>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</si>
  <si>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</si>
  <si>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</si>
  <si>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</si>
  <si>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</si>
  <si>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</si>
  <si>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</si>
  <si>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</si>
  <si>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</si>
  <si>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</si>
  <si>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</si>
  <si>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</si>
  <si>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</si>
  <si>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</si>
  <si>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</si>
  <si>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</si>
  <si>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</si>
  <si>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</si>
  <si>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</si>
  <si>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</si>
  <si>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</si>
  <si>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</si>
  <si>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</si>
  <si>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</si>
  <si>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</si>
  <si>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</si>
  <si>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</si>
  <si>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</si>
  <si>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</si>
  <si>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</si>
  <si>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</si>
  <si>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</si>
  <si>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</si>
  <si>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</si>
  <si>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</si>
  <si>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</si>
  <si>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</si>
  <si>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</si>
  <si>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</si>
  <si>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</si>
  <si>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</si>
  <si>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</si>
  <si>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</si>
  <si>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</si>
  <si>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</si>
  <si>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</si>
  <si>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</si>
  <si>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</si>
  <si>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</si>
  <si>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</si>
  <si>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</si>
  <si>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</si>
  <si>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</si>
  <si>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</si>
  <si>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</si>
  <si>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</si>
  <si>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</si>
  <si>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</si>
  <si>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</si>
  <si>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</si>
  <si>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</si>
  <si>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</si>
  <si>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</si>
  <si>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</si>
  <si>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</si>
  <si>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</si>
  <si>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</si>
  <si>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</si>
  <si>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</si>
  <si>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</si>
  <si>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</si>
  <si>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</si>
  <si>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</si>
  <si>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</si>
  <si>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</si>
  <si>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</si>
  <si>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</si>
  <si>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</si>
  <si>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</si>
  <si>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</si>
  <si>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</si>
  <si>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</si>
  <si>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</si>
  <si>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</si>
  <si>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</si>
  <si>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</si>
  <si>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</si>
  <si>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</si>
  <si>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</si>
  <si>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</si>
  <si>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</si>
  <si>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</si>
  <si>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</si>
  <si>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</si>
  <si>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</si>
  <si>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</si>
  <si>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</si>
  <si>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</si>
  <si>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</si>
  <si>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</si>
  <si>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</si>
  <si>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</si>
  <si>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</si>
  <si>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</si>
  <si>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</si>
  <si>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</si>
  <si>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</si>
  <si>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</si>
  <si>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</si>
  <si>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</si>
  <si>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</si>
  <si>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</si>
  <si>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</si>
  <si>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</si>
  <si>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</si>
  <si>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</si>
  <si>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</si>
  <si>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</si>
  <si>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</si>
  <si>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</si>
  <si>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</si>
  <si>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</si>
  <si>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</si>
  <si>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</si>
  <si>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</si>
  <si>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</si>
  <si>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</si>
  <si>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</si>
  <si>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</si>
  <si>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</si>
  <si>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</si>
  <si>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</si>
  <si>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</si>
  <si>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</si>
  <si>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</si>
  <si>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</si>
  <si>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</si>
  <si>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</si>
  <si>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</si>
  <si>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</si>
  <si>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</si>
  <si>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</si>
  <si>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</si>
  <si>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</si>
  <si>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</si>
  <si>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</si>
  <si>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</si>
  <si>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</si>
  <si>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</si>
  <si>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</si>
  <si>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</si>
  <si>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</si>
  <si>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</si>
  <si>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</si>
  <si>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</si>
  <si>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</si>
  <si>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</si>
  <si>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</si>
  <si>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</si>
  <si>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</si>
  <si>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</si>
  <si>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</si>
  <si>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</si>
  <si>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</si>
  <si>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</si>
  <si>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</si>
  <si>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</si>
  <si>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</si>
  <si>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</si>
  <si>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</si>
  <si>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</si>
  <si>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</si>
  <si>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</si>
  <si>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</si>
  <si>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</si>
  <si>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</si>
  <si>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</si>
  <si>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</si>
  <si>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</si>
  <si>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</si>
  <si>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</si>
  <si>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</si>
  <si>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</si>
  <si>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</si>
  <si>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</si>
  <si>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</si>
  <si>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</si>
  <si>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</si>
  <si>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</si>
  <si>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</si>
  <si>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</si>
  <si>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</si>
  <si>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</si>
  <si>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</si>
  <si>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</si>
  <si>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</si>
  <si>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</si>
  <si>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</si>
  <si>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</si>
  <si>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</si>
  <si>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</si>
  <si>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</si>
  <si>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</si>
  <si>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</si>
  <si>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</si>
  <si>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</si>
  <si>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</si>
  <si>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</si>
  <si>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</si>
  <si>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</si>
  <si>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</si>
  <si>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</si>
  <si>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</si>
  <si>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</si>
  <si>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</si>
  <si>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</si>
  <si>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</si>
  <si>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</si>
  <si>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</si>
  <si>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</si>
  <si>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</si>
  <si>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</si>
  <si>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</si>
  <si>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</si>
  <si>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</si>
  <si>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</si>
  <si>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</si>
  <si>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</si>
  <si>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</si>
  <si>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</si>
  <si>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</si>
  <si>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</si>
  <si>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</si>
  <si>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</si>
  <si>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</si>
  <si>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</si>
  <si>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</si>
  <si>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</si>
  <si>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</si>
  <si>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</si>
  <si>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</si>
  <si>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</si>
  <si>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</si>
  <si>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</si>
  <si>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</si>
  <si>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</si>
  <si>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</si>
  <si>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</si>
  <si>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</si>
  <si>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</si>
  <si>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</si>
  <si>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</si>
  <si>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</si>
  <si>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</si>
  <si>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</si>
  <si>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</si>
  <si>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</si>
  <si>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</si>
  <si>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</si>
  <si>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</si>
  <si>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</si>
  <si>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</si>
  <si>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</si>
  <si>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</si>
  <si>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</si>
  <si>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</si>
  <si>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</si>
  <si>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</si>
  <si>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</si>
  <si>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</si>
  <si>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</si>
  <si>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</si>
  <si>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</si>
  <si>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</si>
  <si>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</si>
  <si>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</si>
  <si>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</si>
  <si>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</si>
  <si>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</si>
  <si>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</si>
  <si>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</si>
  <si>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</si>
  <si>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</si>
  <si>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</si>
  <si>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</si>
  <si>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</si>
  <si>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</si>
  <si>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</si>
  <si>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</si>
  <si>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</si>
  <si>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</si>
  <si>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</si>
  <si>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</si>
  <si>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</si>
  <si>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</si>
  <si>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</si>
  <si>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</si>
  <si>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</si>
  <si>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</si>
  <si>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</si>
  <si>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</si>
  <si>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</si>
  <si>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</si>
  <si>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</si>
  <si>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</si>
  <si>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</si>
  <si>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</si>
  <si>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</si>
  <si>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</si>
  <si>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</si>
  <si>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</si>
  <si>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</si>
  <si>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</si>
  <si>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</si>
  <si>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</si>
  <si>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</si>
  <si>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</si>
  <si>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</si>
  <si>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</si>
  <si>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</si>
  <si>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</si>
  <si>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</si>
  <si>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</si>
  <si>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</si>
  <si>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</si>
  <si>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</si>
  <si>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</si>
  <si>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</si>
  <si>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</si>
  <si>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</si>
  <si>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</si>
  <si>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</si>
  <si>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</si>
  <si>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</si>
  <si>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</si>
  <si>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</si>
  <si>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</si>
  <si>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</si>
  <si>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</si>
  <si>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</si>
  <si>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</si>
  <si>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</si>
  <si>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</si>
  <si>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</si>
  <si>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</si>
  <si>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</si>
  <si>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</si>
  <si>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</si>
  <si>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</si>
  <si>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</si>
  <si>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</si>
  <si>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</si>
  <si>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</si>
  <si>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</si>
  <si>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</si>
  <si>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</si>
  <si>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</si>
  <si>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</si>
  <si>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</si>
  <si>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</si>
  <si>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</si>
  <si>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</si>
  <si>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</si>
  <si>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</si>
  <si>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</si>
  <si>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</si>
  <si>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</si>
  <si>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</si>
  <si>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</si>
  <si>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</si>
  <si>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</si>
  <si>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</si>
  <si>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</si>
  <si>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</si>
  <si>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</si>
  <si>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</si>
  <si>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</si>
  <si>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</si>
  <si>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</si>
  <si>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</si>
  <si>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</si>
  <si>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</si>
  <si>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</si>
  <si>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</si>
  <si>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</si>
  <si>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</si>
  <si>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</si>
  <si>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</si>
  <si>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</si>
  <si>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</si>
  <si>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</si>
  <si>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</si>
  <si>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</si>
  <si>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</si>
  <si>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</si>
  <si>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</si>
  <si>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</si>
  <si>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</si>
  <si>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</si>
  <si>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</si>
  <si>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</si>
  <si>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</si>
  <si>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</si>
  <si>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</si>
  <si>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</si>
  <si>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</si>
  <si>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</si>
  <si>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</si>
  <si>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</si>
  <si>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</si>
  <si>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</si>
  <si>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</si>
  <si>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</si>
  <si>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</si>
  <si>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</si>
  <si>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</si>
  <si>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</si>
  <si>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</si>
  <si>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</si>
  <si>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</si>
  <si>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</si>
  <si>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</si>
  <si>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</si>
  <si>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</si>
  <si>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</si>
  <si>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</si>
  <si>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</si>
  <si>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</si>
  <si>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</si>
  <si>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</si>
  <si>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</si>
  <si>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</si>
  <si>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</si>
  <si>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</si>
  <si>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</si>
  <si>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</si>
  <si>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</si>
  <si>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</si>
  <si>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</si>
  <si>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</si>
  <si>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</si>
  <si>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</si>
  <si>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</si>
  <si>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</si>
  <si>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</si>
  <si>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</si>
  <si>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</si>
  <si>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</si>
  <si>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</si>
  <si>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</si>
  <si>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</si>
  <si>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</si>
  <si>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</si>
  <si>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</si>
  <si>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</si>
  <si>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</si>
  <si>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</si>
  <si>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</si>
  <si>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</si>
  <si>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</si>
  <si>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</si>
  <si>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</si>
  <si>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</si>
  <si>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</si>
  <si>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</si>
  <si>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</si>
  <si>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</si>
  <si>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</si>
  <si>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</si>
  <si>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</si>
  <si>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</si>
  <si>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</si>
  <si>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</si>
  <si>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</si>
  <si>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</si>
  <si>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</si>
  <si>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</si>
  <si>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</si>
  <si>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</si>
  <si>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</si>
  <si>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</si>
  <si>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</si>
  <si>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</si>
  <si>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</si>
  <si>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</si>
  <si>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</si>
  <si>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</si>
  <si>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</si>
  <si>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</si>
  <si>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</si>
  <si>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</si>
  <si>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</si>
  <si>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</si>
  <si>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</si>
  <si>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</si>
  <si>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</si>
  <si>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</si>
  <si>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</si>
  <si>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</si>
  <si>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</si>
  <si>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</si>
  <si>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</si>
  <si>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</si>
  <si>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</si>
  <si>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</si>
  <si>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</si>
  <si>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</si>
  <si>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</si>
  <si>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</si>
  <si>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</si>
  <si>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</si>
  <si>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</si>
  <si>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</si>
  <si>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</si>
  <si>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</si>
  <si>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</si>
  <si>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</si>
  <si>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</si>
  <si>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</si>
  <si>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</si>
  <si>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</si>
  <si>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</si>
  <si>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</si>
  <si>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</si>
  <si>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</si>
  <si>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</si>
  <si>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</si>
  <si>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</si>
  <si>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</si>
  <si>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</si>
  <si>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</si>
  <si>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</si>
  <si>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</si>
  <si>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</si>
  <si>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</si>
  <si>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</si>
  <si>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</si>
  <si>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</si>
  <si>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</si>
  <si>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</si>
  <si>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</si>
  <si>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</si>
  <si>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</si>
  <si>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</si>
  <si>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</si>
  <si>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</si>
  <si>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</si>
  <si>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</si>
  <si>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</si>
  <si>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</si>
  <si>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</si>
  <si>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</si>
  <si>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</si>
  <si>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</si>
  <si>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</si>
  <si>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</si>
  <si>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</si>
  <si>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</si>
  <si>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</si>
  <si>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</si>
  <si>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</si>
  <si>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</si>
  <si>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</si>
  <si>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</si>
  <si>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</si>
  <si>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</si>
  <si>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</si>
  <si>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</si>
  <si>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</si>
  <si>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</si>
  <si>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</si>
  <si>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</si>
  <si>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</si>
  <si>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</si>
  <si>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</si>
  <si>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</si>
  <si>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</si>
  <si>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</si>
  <si>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</si>
  <si>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</si>
  <si>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</si>
  <si>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</si>
  <si>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</si>
  <si>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</si>
  <si>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</si>
  <si>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</si>
  <si>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</si>
  <si>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</si>
  <si>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</si>
  <si>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</si>
  <si>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</si>
  <si>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</si>
  <si>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</si>
  <si>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</si>
  <si>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</si>
  <si>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</si>
  <si>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</si>
  <si>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</si>
  <si>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</si>
  <si>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</si>
  <si>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</si>
  <si>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</si>
  <si>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</si>
  <si>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</si>
  <si>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</si>
  <si>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</si>
  <si>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</si>
  <si>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</si>
  <si>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</si>
  <si>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</si>
  <si>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</si>
  <si>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</si>
  <si>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</si>
  <si>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</si>
  <si>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</si>
  <si>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</si>
  <si>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</si>
  <si>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</si>
  <si>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</si>
  <si>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</si>
  <si>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</si>
  <si>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</si>
  <si>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</si>
  <si>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</si>
  <si>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</si>
  <si>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</si>
  <si>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</si>
  <si>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</si>
  <si>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</si>
  <si>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</si>
  <si>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</si>
  <si>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</si>
  <si>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</si>
  <si>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</si>
  <si>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</si>
  <si>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</si>
  <si>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</si>
  <si>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</si>
  <si>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</si>
  <si>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</si>
  <si>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</si>
  <si>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</si>
  <si>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</si>
  <si>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</si>
  <si>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</si>
  <si>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</si>
  <si>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</si>
  <si>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</si>
  <si>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</si>
  <si>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</si>
  <si>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</si>
  <si>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</si>
  <si>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</si>
  <si>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</si>
  <si>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</si>
  <si>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</si>
  <si>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</si>
  <si>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</si>
  <si>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</si>
  <si>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</si>
  <si>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</si>
  <si>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</si>
  <si>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</si>
  <si>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</si>
  <si>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</si>
  <si>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</si>
  <si>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</si>
  <si>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</si>
  <si>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</si>
  <si>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</si>
  <si>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</si>
  <si>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</si>
  <si>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</si>
  <si>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</si>
  <si>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</si>
  <si>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</si>
  <si>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</si>
  <si>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</si>
  <si>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</si>
  <si>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</si>
  <si>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</si>
  <si>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</si>
  <si>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</si>
  <si>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</si>
  <si>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</si>
  <si>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</si>
  <si>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</si>
  <si>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</si>
  <si>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</si>
  <si>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</si>
  <si>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</si>
  <si>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</si>
  <si>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</si>
  <si>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</si>
  <si>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</si>
  <si>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</si>
  <si>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</si>
  <si>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</si>
  <si>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</si>
  <si>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</si>
  <si>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</si>
  <si>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</si>
  <si>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</si>
  <si>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</si>
  <si>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</si>
  <si>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</si>
  <si>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</si>
  <si>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</si>
  <si>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</si>
  <si>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</si>
  <si>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</si>
  <si>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</si>
  <si>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</si>
  <si>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</si>
  <si>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</si>
  <si>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</si>
  <si>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</si>
  <si>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</si>
  <si>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</si>
  <si>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</si>
  <si>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</si>
  <si>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</si>
  <si>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</si>
  <si>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</si>
  <si>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</si>
  <si>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</si>
  <si>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</si>
  <si>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</si>
  <si>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</si>
  <si>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</si>
  <si>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</si>
  <si>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</si>
  <si>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</si>
  <si>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</si>
  <si>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</si>
  <si>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</si>
  <si>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</si>
  <si>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</si>
  <si>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</si>
  <si>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</si>
  <si>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</si>
  <si>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</si>
  <si>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</si>
  <si>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</si>
  <si>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</si>
  <si>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</si>
  <si>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</si>
  <si>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</si>
  <si>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</si>
  <si>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</si>
  <si>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</si>
  <si>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</si>
  <si>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</si>
  <si>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</si>
  <si>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</si>
  <si>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</si>
  <si>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</si>
  <si>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</si>
  <si>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</si>
  <si>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</si>
  <si>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</si>
  <si>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</si>
  <si>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</si>
  <si>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</si>
  <si>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</si>
  <si>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</si>
  <si>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</si>
  <si>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</si>
  <si>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</si>
  <si>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</si>
  <si>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</si>
  <si>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</si>
  <si>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</si>
  <si>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</si>
  <si>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</si>
  <si>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</si>
  <si>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</si>
  <si>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</si>
  <si>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</si>
  <si>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</si>
  <si>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</si>
  <si>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</si>
  <si>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</si>
  <si>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</si>
  <si>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</si>
  <si>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</si>
  <si>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</si>
  <si>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</si>
  <si>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</si>
  <si>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</si>
  <si>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</si>
  <si>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</si>
  <si>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</si>
  <si>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</si>
  <si>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</si>
  <si>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</si>
  <si>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</si>
  <si>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</si>
  <si>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</si>
  <si>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</si>
  <si>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</si>
  <si>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</si>
  <si>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</si>
  <si>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</si>
  <si>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</si>
  <si>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</si>
  <si>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</si>
  <si>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</si>
  <si>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</si>
  <si>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</si>
  <si>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</si>
  <si>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</si>
  <si>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</si>
  <si>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</si>
  <si>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</si>
  <si>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</si>
  <si>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</si>
  <si>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</si>
  <si>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</si>
  <si>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</si>
  <si>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</si>
  <si>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</si>
  <si>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</si>
  <si>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</si>
  <si>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</si>
  <si>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</si>
  <si>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</si>
  <si>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</si>
  <si>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</si>
  <si>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</si>
  <si>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</si>
  <si>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</si>
  <si>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</si>
  <si>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</si>
  <si>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</si>
  <si>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</si>
  <si>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</si>
  <si>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</si>
  <si>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</si>
  <si>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</si>
  <si>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</si>
  <si>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</si>
  <si>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</si>
  <si>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</si>
  <si>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</si>
  <si>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</si>
  <si>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</si>
  <si>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</si>
  <si>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</si>
  <si>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</si>
  <si>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</si>
  <si>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</si>
  <si>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</si>
  <si>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</si>
  <si>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</si>
  <si>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</si>
  <si>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</si>
  <si>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</si>
  <si>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</si>
  <si>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</si>
  <si>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</si>
  <si>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</si>
  <si>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</si>
  <si>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</si>
  <si>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</si>
  <si>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</si>
  <si>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</si>
  <si>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</si>
  <si>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</si>
  <si>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</si>
  <si>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</si>
  <si>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</si>
  <si>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</si>
  <si>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</si>
  <si>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</si>
  <si>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</si>
  <si>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</si>
  <si>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</si>
  <si>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</si>
  <si>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</si>
  <si>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</si>
  <si>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</si>
  <si>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</si>
  <si>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</si>
  <si>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</si>
  <si>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</si>
  <si>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</si>
  <si>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</si>
  <si>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</si>
  <si>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</si>
  <si>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</si>
  <si>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</si>
  <si>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</si>
  <si>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</si>
  <si>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</si>
  <si>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</si>
  <si>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</si>
  <si>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</si>
  <si>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</si>
  <si>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</si>
  <si>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</si>
  <si>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</si>
  <si>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</si>
  <si>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</si>
  <si>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</si>
  <si>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</si>
  <si>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</si>
  <si>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</si>
  <si>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</si>
  <si>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</si>
  <si>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</si>
  <si>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</si>
  <si>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</si>
  <si>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</si>
  <si>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</si>
  <si>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</si>
  <si>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</si>
  <si>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</si>
  <si>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</si>
  <si>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</si>
  <si>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</si>
  <si>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</si>
  <si>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</si>
  <si>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</si>
  <si>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</si>
  <si>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</si>
  <si>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</si>
  <si>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</si>
  <si>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</si>
  <si>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</si>
  <si>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</si>
  <si>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</si>
  <si>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</si>
  <si>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</si>
  <si>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</si>
  <si>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</si>
  <si>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</si>
  <si>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</si>
  <si>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</si>
  <si>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</si>
  <si>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</si>
  <si>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</si>
  <si>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</si>
  <si>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</si>
  <si>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</si>
  <si>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</si>
  <si>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</si>
  <si>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</si>
  <si>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</si>
  <si>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</si>
  <si>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</si>
  <si>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</si>
  <si>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</si>
  <si>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</si>
  <si>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</si>
  <si>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</si>
  <si>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</si>
  <si>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</si>
  <si>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</si>
  <si>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</si>
  <si>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</si>
  <si>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</si>
  <si>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</si>
  <si>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</si>
  <si>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</si>
  <si>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</si>
  <si>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</si>
  <si>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</si>
  <si>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</si>
  <si>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</si>
  <si>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</si>
  <si>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</si>
  <si>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</si>
  <si>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</si>
  <si>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</si>
  <si>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</si>
  <si>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</si>
  <si>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</si>
  <si>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</si>
  <si>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</si>
  <si>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</si>
  <si>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</si>
  <si>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</si>
  <si>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</si>
  <si>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</si>
  <si>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</si>
  <si>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</si>
  <si>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</si>
  <si>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</si>
  <si>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</si>
  <si>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</si>
  <si>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</si>
  <si>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</si>
  <si>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</si>
  <si>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</si>
  <si>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</si>
  <si>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</si>
  <si>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</si>
  <si>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</si>
  <si>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</si>
  <si>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</si>
  <si>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</si>
  <si>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</si>
  <si>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</si>
  <si>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</si>
  <si>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</si>
  <si>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</si>
  <si>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</si>
  <si>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</si>
  <si>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</si>
  <si>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</si>
  <si>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</si>
  <si>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</si>
  <si>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</si>
  <si>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</si>
  <si>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</si>
  <si>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</si>
  <si>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</si>
  <si>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</si>
  <si>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</si>
  <si>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</si>
  <si>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</si>
  <si>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</si>
  <si>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</si>
  <si>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</si>
  <si>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</si>
  <si>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</si>
  <si>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</si>
  <si>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</si>
  <si>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</si>
  <si>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</si>
  <si>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</si>
  <si>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</si>
  <si>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</si>
  <si>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</si>
  <si>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</si>
  <si>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</si>
  <si>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</si>
  <si>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</si>
  <si>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</si>
  <si>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</si>
  <si>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</si>
  <si>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</si>
  <si>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</si>
  <si>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</si>
  <si>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</si>
  <si>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</si>
  <si>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</si>
  <si>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</si>
  <si>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</si>
  <si>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</si>
  <si>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</si>
  <si>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</si>
  <si>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</si>
  <si>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</si>
  <si>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</si>
  <si>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</si>
  <si>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</si>
  <si>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</si>
  <si>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</si>
  <si>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</si>
  <si>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</si>
  <si>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</si>
  <si>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</si>
  <si>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</si>
  <si>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</si>
  <si>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</si>
  <si>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</si>
  <si>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</si>
  <si>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</si>
  <si>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</si>
  <si>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</si>
  <si>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</si>
  <si>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</si>
  <si>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</si>
  <si>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</si>
  <si>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</si>
  <si>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</si>
  <si>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</si>
  <si>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</si>
  <si>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</si>
  <si>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</si>
  <si>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</si>
  <si>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</si>
  <si>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</si>
  <si>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</si>
  <si>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</si>
  <si>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</si>
  <si>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</si>
  <si>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</si>
  <si>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</si>
  <si>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</si>
  <si>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</si>
  <si>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</si>
  <si>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</si>
  <si>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</si>
  <si>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</si>
  <si>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</si>
  <si>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</si>
  <si>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</si>
  <si>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</si>
  <si>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</si>
  <si>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</si>
  <si>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</si>
  <si>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</si>
  <si>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</si>
  <si>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</si>
  <si>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</si>
  <si>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</si>
  <si>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</si>
  <si>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</si>
  <si>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</si>
  <si>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</si>
  <si>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</si>
  <si>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</si>
  <si>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</si>
  <si>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</si>
  <si>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</si>
  <si>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</si>
  <si>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</si>
  <si>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</si>
  <si>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</si>
  <si>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</si>
  <si>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</si>
  <si>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</si>
  <si>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</si>
  <si>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</si>
  <si>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</si>
  <si>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</si>
  <si>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</si>
  <si>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</si>
  <si>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</si>
  <si>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</si>
  <si>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</si>
  <si>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</si>
  <si>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</si>
  <si>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</si>
  <si>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</si>
  <si>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</si>
  <si>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</si>
  <si>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</si>
  <si>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</si>
  <si>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</si>
  <si>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</si>
  <si>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</si>
  <si>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</si>
  <si>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</si>
  <si>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</si>
  <si>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</si>
  <si>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</si>
  <si>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</si>
  <si>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</si>
  <si>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</si>
  <si>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</si>
  <si>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</si>
  <si>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</si>
  <si>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</si>
  <si>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</si>
  <si>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</si>
  <si>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</si>
  <si>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</si>
  <si>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</si>
  <si>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</si>
  <si>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</si>
  <si>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</si>
  <si>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</si>
  <si>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</si>
  <si>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</si>
  <si>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</si>
  <si>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</si>
  <si>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</si>
  <si>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</si>
  <si>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</si>
  <si>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</si>
  <si>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</si>
  <si>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</si>
  <si>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</si>
  <si>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</si>
  <si>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</si>
  <si>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</si>
  <si>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</si>
  <si>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</si>
  <si>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</si>
  <si>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</si>
  <si>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</si>
  <si>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</si>
  <si>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</si>
  <si>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</si>
  <si>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</si>
  <si>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</si>
  <si>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</si>
  <si>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</si>
  <si>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</si>
  <si>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</si>
  <si>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</si>
  <si>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</si>
  <si>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</si>
  <si>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</si>
  <si>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</si>
  <si>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</si>
  <si>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</si>
  <si>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</si>
  <si>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</si>
  <si>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</si>
  <si>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</si>
  <si>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</si>
  <si>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</si>
  <si>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</si>
  <si>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</si>
  <si>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</si>
  <si>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</si>
  <si>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</si>
  <si>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</si>
  <si>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</si>
  <si>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</si>
  <si>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</si>
  <si>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</si>
  <si>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</si>
  <si>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</si>
  <si>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</si>
  <si>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</si>
  <si>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</si>
  <si>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</si>
  <si>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</si>
  <si>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</si>
  <si>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</si>
  <si>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</si>
  <si>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</si>
  <si>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</si>
  <si>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</si>
  <si>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</si>
  <si>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</si>
  <si>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</si>
  <si>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</si>
  <si>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</si>
  <si>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</si>
  <si>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</si>
  <si>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</si>
  <si>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</si>
  <si>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</si>
  <si>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</si>
  <si>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</si>
  <si>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</si>
  <si>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</si>
  <si>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</si>
  <si>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</si>
  <si>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</si>
  <si>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</si>
  <si>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</si>
  <si>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</si>
  <si>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</si>
  <si>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</si>
  <si>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</si>
  <si>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</si>
  <si>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</si>
  <si>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</si>
  <si>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</si>
  <si>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</si>
  <si>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</si>
  <si>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</si>
  <si>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</si>
  <si>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</si>
  <si>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</si>
  <si>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</si>
  <si>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</si>
  <si>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</si>
  <si>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</si>
  <si>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</si>
  <si>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</si>
  <si>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</si>
  <si>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</si>
  <si>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</si>
  <si>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</si>
  <si>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</si>
  <si>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</si>
  <si>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</si>
  <si>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</si>
  <si>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</si>
  <si>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</si>
  <si>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</si>
  <si>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</si>
  <si>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</si>
  <si>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</si>
  <si>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</si>
  <si>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</si>
  <si>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</si>
  <si>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</si>
  <si>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</si>
  <si>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</si>
  <si>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</si>
  <si>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</si>
  <si>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</si>
  <si>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</si>
  <si>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</si>
  <si>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</si>
  <si>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</si>
  <si>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</si>
  <si>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</si>
  <si>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</si>
  <si>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</si>
  <si>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</si>
  <si>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</si>
  <si>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</si>
  <si>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</si>
  <si>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</si>
  <si>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</si>
  <si>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</si>
  <si>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</si>
  <si>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</si>
  <si>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</si>
  <si>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</si>
  <si>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</si>
  <si>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</si>
  <si>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</si>
  <si>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</si>
  <si>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</si>
  <si>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</si>
  <si>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</si>
  <si>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</si>
  <si>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</si>
  <si>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</si>
  <si>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</si>
  <si>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</si>
  <si>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</si>
  <si>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</si>
  <si>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</si>
  <si>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</si>
  <si>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</si>
  <si>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</si>
  <si>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</si>
  <si>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</si>
  <si>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</si>
  <si>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</si>
  <si>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</si>
  <si>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</si>
  <si>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</si>
  <si>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</si>
  <si>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</si>
  <si>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</si>
  <si>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</si>
  <si>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</si>
  <si>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</si>
  <si>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</si>
  <si>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</si>
  <si>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</si>
  <si>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</si>
  <si>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</si>
  <si>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</si>
  <si>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</si>
  <si>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</si>
  <si>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</si>
  <si>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</si>
  <si>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</si>
  <si>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</si>
  <si>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</si>
  <si>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</si>
  <si>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</si>
  <si>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</si>
  <si>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</si>
  <si>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</si>
  <si>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</si>
  <si>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</si>
  <si>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</si>
  <si>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</si>
  <si>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</si>
  <si>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</si>
  <si>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</si>
  <si>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</si>
  <si>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</si>
  <si>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</si>
  <si>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</si>
  <si>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</si>
  <si>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</si>
  <si>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</si>
  <si>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</si>
  <si>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</si>
  <si>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</si>
  <si>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</si>
  <si>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</si>
  <si>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</si>
  <si>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</si>
  <si>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</si>
  <si>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</si>
  <si>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</si>
  <si>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</si>
  <si>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</si>
  <si>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</si>
  <si>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</si>
  <si>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</si>
  <si>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</si>
  <si>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</si>
  <si>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</si>
  <si>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</si>
  <si>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</si>
  <si>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</si>
  <si>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</si>
  <si>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</si>
  <si>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</si>
  <si>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</si>
  <si>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</si>
  <si>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</si>
  <si>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</si>
  <si>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</si>
  <si>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</si>
  <si>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</si>
  <si>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</si>
  <si>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</si>
  <si>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</si>
  <si>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</si>
  <si>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</si>
  <si>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</si>
  <si>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</si>
  <si>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</si>
  <si>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</si>
  <si>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</si>
  <si>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</si>
  <si>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</si>
  <si>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</si>
  <si>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</si>
  <si>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</si>
  <si>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</si>
  <si>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</si>
  <si>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</si>
  <si>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</si>
  <si>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</si>
  <si>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</si>
  <si>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</si>
  <si>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</si>
  <si>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</si>
  <si>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</si>
  <si>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</si>
  <si>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</si>
  <si>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</si>
  <si>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</si>
  <si>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</si>
  <si>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</si>
  <si>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</si>
  <si>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</si>
  <si>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</si>
  <si>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</si>
  <si>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</si>
  <si>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</si>
  <si>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</si>
  <si>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</si>
  <si>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</si>
  <si>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</si>
  <si>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</si>
  <si>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</si>
  <si>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</si>
  <si>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</si>
  <si>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</si>
  <si>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</si>
  <si>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</si>
  <si>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</si>
  <si>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</si>
  <si>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</si>
  <si>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</si>
  <si>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</si>
  <si>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</si>
  <si>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</si>
  <si>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</si>
  <si>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</si>
  <si>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</si>
  <si>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</si>
  <si>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</si>
  <si>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</si>
  <si>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</si>
  <si>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</si>
  <si>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</si>
  <si>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</si>
  <si>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</si>
  <si>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</si>
  <si>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</si>
  <si>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</si>
  <si>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</si>
  <si>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</si>
  <si>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</si>
  <si>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</si>
  <si>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</si>
  <si>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</si>
  <si>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</si>
  <si>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</si>
  <si>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</si>
  <si>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</si>
  <si>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</si>
  <si>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</si>
  <si>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</si>
  <si>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</si>
  <si>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</si>
  <si>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</si>
  <si>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</si>
  <si>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</si>
  <si>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</si>
  <si>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</si>
  <si>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</si>
  <si>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</si>
  <si>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</si>
  <si>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</si>
  <si>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</si>
  <si>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</si>
  <si>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</si>
  <si>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</si>
  <si>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</si>
  <si>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</si>
  <si>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</si>
  <si>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</si>
  <si>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</si>
  <si>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</si>
  <si>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</si>
  <si>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</si>
  <si>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</si>
  <si>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</si>
  <si>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</si>
  <si>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</si>
  <si>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</si>
  <si>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</si>
  <si>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</si>
  <si>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</si>
  <si>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</si>
  <si>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</si>
  <si>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</si>
  <si>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</si>
  <si>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</si>
  <si>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</si>
  <si>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</si>
  <si>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</si>
  <si>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</si>
  <si>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</si>
  <si>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</si>
  <si>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</si>
  <si>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</si>
  <si>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</si>
  <si>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</si>
  <si>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</si>
  <si>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</si>
  <si>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</si>
  <si>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</si>
  <si>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</si>
  <si>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</si>
  <si>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</si>
  <si>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</si>
  <si>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</si>
  <si>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</si>
  <si>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</si>
  <si>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</si>
  <si>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</si>
  <si>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</si>
  <si>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</si>
  <si>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</si>
  <si>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</si>
  <si>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</si>
  <si>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</si>
  <si>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</si>
  <si>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</si>
  <si>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</si>
  <si>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</si>
  <si>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</si>
  <si>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</si>
  <si>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</si>
  <si>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</si>
  <si>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</si>
  <si>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</si>
  <si>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</si>
  <si>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</si>
  <si>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</si>
  <si>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</si>
  <si>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</si>
  <si>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</si>
  <si>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</si>
  <si>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</si>
  <si>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</si>
  <si>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</si>
  <si>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</si>
  <si>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</si>
  <si>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</si>
  <si>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</si>
  <si>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</si>
  <si>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</si>
  <si>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</si>
  <si>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</si>
  <si>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</si>
  <si>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</si>
  <si>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</si>
  <si>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</si>
  <si>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</si>
  <si>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</si>
  <si>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</si>
  <si>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</si>
  <si>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</si>
  <si>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</si>
  <si>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</si>
  <si>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</si>
  <si>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</si>
  <si>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</si>
  <si>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</si>
  <si>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</si>
  <si>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</si>
  <si>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</si>
  <si>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</si>
  <si>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</si>
  <si>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</si>
  <si>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</si>
  <si>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</si>
  <si>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</si>
  <si>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</si>
  <si>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</si>
  <si>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</si>
  <si>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</si>
  <si>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</si>
  <si>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</si>
  <si>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</si>
  <si>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</si>
  <si>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</si>
  <si>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</si>
  <si>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</si>
  <si>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</si>
  <si>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</si>
  <si>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</si>
  <si>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</si>
  <si>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</si>
  <si>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</si>
  <si>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</si>
  <si>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</si>
  <si>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</si>
  <si>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</si>
  <si>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</si>
  <si>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</si>
  <si>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</si>
  <si>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</si>
  <si>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</si>
  <si>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</si>
  <si>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</si>
  <si>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</si>
  <si>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</si>
  <si>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</si>
  <si>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</si>
  <si>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</si>
  <si>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</si>
  <si>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</si>
  <si>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</si>
  <si>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</si>
  <si>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</si>
  <si>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</si>
  <si>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</si>
  <si>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</si>
  <si>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</si>
  <si>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</si>
  <si>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</si>
  <si>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</si>
  <si>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</si>
  <si>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</si>
  <si>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</si>
  <si>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</si>
  <si>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</si>
  <si>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</si>
  <si>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</si>
  <si>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</si>
  <si>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</si>
  <si>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</si>
  <si>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</si>
  <si>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</si>
  <si>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</si>
  <si>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</si>
  <si>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</si>
  <si>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</si>
  <si>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</si>
  <si>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</si>
  <si>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</si>
  <si>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</si>
  <si>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</si>
  <si>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</si>
  <si>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</si>
  <si>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</si>
  <si>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</si>
  <si>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</si>
  <si>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</si>
  <si>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</si>
  <si>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</si>
  <si>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</si>
  <si>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</si>
  <si>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</si>
  <si>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</si>
  <si>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</si>
  <si>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</si>
  <si>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</si>
  <si>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</si>
  <si>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</si>
  <si>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</si>
  <si>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</si>
  <si>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</si>
  <si>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</si>
  <si>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</si>
  <si>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</si>
  <si>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</si>
  <si>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</si>
  <si>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</si>
  <si>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</si>
  <si>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</si>
  <si>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</si>
  <si>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</si>
  <si>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</si>
  <si>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</si>
  <si>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</si>
  <si>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</si>
  <si>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</si>
  <si>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</si>
  <si>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</si>
  <si>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</si>
  <si>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</si>
  <si>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</si>
  <si>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</si>
  <si>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</si>
  <si>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</si>
  <si>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</si>
  <si>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</si>
  <si>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</si>
  <si>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</si>
  <si>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</si>
  <si>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</si>
  <si>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</si>
  <si>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</si>
  <si>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</si>
  <si>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</si>
  <si>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</si>
  <si>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</si>
  <si>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</si>
  <si>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</si>
  <si>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</si>
  <si>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</si>
  <si>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</si>
  <si>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</si>
  <si>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</si>
  <si>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</si>
  <si>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</si>
  <si>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</si>
  <si>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</si>
  <si>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</si>
  <si>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</si>
  <si>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</si>
  <si>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</si>
  <si>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</si>
  <si>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</si>
  <si>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</si>
  <si>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</si>
  <si>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</si>
  <si>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</si>
  <si>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</si>
  <si>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</si>
  <si>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</si>
  <si>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</si>
  <si>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</si>
  <si>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</si>
  <si>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</si>
  <si>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</si>
  <si>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</si>
  <si>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</si>
  <si>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</si>
  <si>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</si>
  <si>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</si>
  <si>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</si>
  <si>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</si>
  <si>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</si>
  <si>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</si>
  <si>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</si>
  <si>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</si>
  <si>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</si>
  <si>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</si>
  <si>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</si>
  <si>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</si>
  <si>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</si>
  <si>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</si>
  <si>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</si>
  <si>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</si>
  <si>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</si>
  <si>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</si>
  <si>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</si>
  <si>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</si>
  <si>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</si>
  <si>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</si>
  <si>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</si>
  <si>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</si>
  <si>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</si>
  <si>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</si>
  <si>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</si>
  <si>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</si>
  <si>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</si>
  <si>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</si>
  <si>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</si>
  <si>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</si>
  <si>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</si>
  <si>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</si>
  <si>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</si>
  <si>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</si>
  <si>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</si>
  <si>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</si>
  <si>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</si>
  <si>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</si>
  <si>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</si>
  <si>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</si>
  <si>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</si>
  <si>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</si>
  <si>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</si>
  <si>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</si>
  <si>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</si>
  <si>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</si>
  <si>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</si>
  <si>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</si>
  <si>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</si>
  <si>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</si>
  <si>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</si>
  <si>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</si>
  <si>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</si>
  <si>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</si>
  <si>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</si>
  <si>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</si>
  <si>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</si>
  <si>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</si>
  <si>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</si>
  <si>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</si>
  <si>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</si>
  <si>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</si>
  <si>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</si>
  <si>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</si>
  <si>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</si>
  <si>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</si>
  <si>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</si>
  <si>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</si>
  <si>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</si>
  <si>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</si>
  <si>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</si>
  <si>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</si>
  <si>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</si>
  <si>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</si>
  <si>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</si>
  <si>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</si>
  <si>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</si>
  <si>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</si>
  <si>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</si>
  <si>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</si>
  <si>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</si>
  <si>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</si>
  <si>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</si>
  <si>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</si>
  <si>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</si>
  <si>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</si>
  <si>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</si>
  <si>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</si>
  <si>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</si>
  <si>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</si>
  <si>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</si>
  <si>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</si>
  <si>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</si>
  <si>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</si>
  <si>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</si>
  <si>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</si>
  <si>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</si>
  <si>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</si>
  <si>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</si>
  <si>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</si>
  <si>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</si>
  <si>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</si>
  <si>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</si>
  <si>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</si>
  <si>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</si>
  <si>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</si>
  <si>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</si>
  <si>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</si>
  <si>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</si>
  <si>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</si>
  <si>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</si>
  <si>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</si>
  <si>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</si>
  <si>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</si>
  <si>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</si>
  <si>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</si>
  <si>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</si>
  <si>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</si>
  <si>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</si>
  <si>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</si>
  <si>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</si>
  <si>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</si>
  <si>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</si>
  <si>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</si>
  <si>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</si>
  <si>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</si>
  <si>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</si>
  <si>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</si>
  <si>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</si>
  <si>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</si>
  <si>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</si>
  <si>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</si>
  <si>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</si>
  <si>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</si>
  <si>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</si>
  <si>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</si>
  <si>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</si>
  <si>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</si>
  <si>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</si>
  <si>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</si>
  <si>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</si>
  <si>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</si>
  <si>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</si>
  <si>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</si>
  <si>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</si>
  <si>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</si>
  <si>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</si>
  <si>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</si>
  <si>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</si>
  <si>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</si>
  <si>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</si>
  <si>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</si>
  <si>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</si>
  <si>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</si>
  <si>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</si>
  <si>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</si>
  <si>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</si>
  <si>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</si>
  <si>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</si>
  <si>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</si>
  <si>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</si>
  <si>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</si>
  <si>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</si>
  <si>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</si>
  <si>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</si>
  <si>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</si>
  <si>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</si>
  <si>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</si>
  <si>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</si>
  <si>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</si>
  <si>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</si>
  <si>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</si>
  <si>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</si>
  <si>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</si>
  <si>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</si>
  <si>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</si>
  <si>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</si>
  <si>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</si>
  <si>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</si>
  <si>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</si>
  <si>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</si>
  <si>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</si>
  <si>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</si>
  <si>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</si>
  <si>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</si>
  <si>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</si>
  <si>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</si>
  <si>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</si>
  <si>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</si>
  <si>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</si>
  <si>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</si>
  <si>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</si>
  <si>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</si>
  <si>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</si>
  <si>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</si>
  <si>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</si>
  <si>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</si>
  <si>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</si>
  <si>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</si>
  <si>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</si>
  <si>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</si>
  <si>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</si>
  <si>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</si>
  <si>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</si>
  <si>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</si>
  <si>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</si>
  <si>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</si>
  <si>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</si>
  <si>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</si>
  <si>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</si>
  <si>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</si>
  <si>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</si>
  <si>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</si>
  <si>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</si>
  <si>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</si>
  <si>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</si>
  <si>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</si>
  <si>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</si>
  <si>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</si>
  <si>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</si>
  <si>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</si>
  <si>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</si>
  <si>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</si>
  <si>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</si>
  <si>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</si>
  <si>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</si>
  <si>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</si>
  <si>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</si>
  <si>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</si>
  <si>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</si>
  <si>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</si>
  <si>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</si>
  <si>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</si>
  <si>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</si>
  <si>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</si>
  <si>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</si>
  <si>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</si>
  <si>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</si>
  <si>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</si>
  <si>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</si>
  <si>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</si>
  <si>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</si>
  <si>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</si>
  <si>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</si>
  <si>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</si>
  <si>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</si>
  <si>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</si>
  <si>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</si>
  <si>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</si>
  <si>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</si>
  <si>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</si>
  <si>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</si>
  <si>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</si>
  <si>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</si>
  <si>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</si>
  <si>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</si>
  <si>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</si>
  <si>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</si>
  <si>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</si>
  <si>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</si>
  <si>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</si>
  <si>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</si>
  <si>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</si>
  <si>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</si>
  <si>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</si>
  <si>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</si>
  <si>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</si>
  <si>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</si>
  <si>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</si>
  <si>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</si>
  <si>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</si>
  <si>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</si>
  <si>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</si>
  <si>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</si>
  <si>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</si>
  <si>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</si>
  <si>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</si>
  <si>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</si>
  <si>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</si>
  <si>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</si>
  <si>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</si>
  <si>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</si>
  <si>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</si>
  <si>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</si>
  <si>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</si>
  <si>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</si>
  <si>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</si>
  <si>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</si>
  <si>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</si>
  <si>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</si>
  <si>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</si>
  <si>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</si>
  <si>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</si>
  <si>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</si>
  <si>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</si>
  <si>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</si>
  <si>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</si>
  <si>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</si>
  <si>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</si>
  <si>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</si>
  <si>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</si>
  <si>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</si>
  <si>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</si>
  <si>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</si>
  <si>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</si>
  <si>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</si>
  <si>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</si>
  <si>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</si>
  <si>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</si>
  <si>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</si>
  <si>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</si>
  <si>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</si>
  <si>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</si>
  <si>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</si>
  <si>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</si>
  <si>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</si>
  <si>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</si>
  <si>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</si>
  <si>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</si>
  <si>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</si>
  <si>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</si>
  <si>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</si>
  <si>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</si>
  <si>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</si>
  <si>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</si>
  <si>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</si>
  <si>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</si>
  <si>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</si>
  <si>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</si>
  <si>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</si>
  <si>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</si>
  <si>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</si>
  <si>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</si>
  <si>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</si>
  <si>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</si>
  <si>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</si>
  <si>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</si>
  <si>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</si>
  <si>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</si>
  <si>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</si>
  <si>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</si>
  <si>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</si>
  <si>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</si>
  <si>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</si>
  <si>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</si>
  <si>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</si>
  <si>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</si>
  <si>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</si>
  <si>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</si>
  <si>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</si>
  <si>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</si>
  <si>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</si>
  <si>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</si>
  <si>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</si>
  <si>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</si>
  <si>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</si>
  <si>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</si>
  <si>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</si>
  <si>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</si>
  <si>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</si>
  <si>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</si>
  <si>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</si>
  <si>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</si>
  <si>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</si>
  <si>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</si>
  <si>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</si>
  <si>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</si>
  <si>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</si>
  <si>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</si>
  <si>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</si>
  <si>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</si>
  <si>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</si>
  <si>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</si>
  <si>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</si>
  <si>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</si>
  <si>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</si>
  <si>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</si>
  <si>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</si>
  <si>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</si>
  <si>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</si>
  <si>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</si>
  <si>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</si>
  <si>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</si>
  <si>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</si>
  <si>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</si>
  <si>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</si>
  <si>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</si>
  <si>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</si>
  <si>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</si>
  <si>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</si>
  <si>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</si>
  <si>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</si>
  <si>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</si>
  <si>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</si>
  <si>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</si>
  <si>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</si>
  <si>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</si>
  <si>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</si>
  <si>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</si>
  <si>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</si>
  <si>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</si>
  <si>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</si>
  <si>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</si>
  <si>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</si>
  <si>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</si>
  <si>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</si>
  <si>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</si>
  <si>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</si>
  <si>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</si>
  <si>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</si>
  <si>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</si>
  <si>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</si>
  <si>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</si>
  <si>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</si>
  <si>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</si>
  <si>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</si>
  <si>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</si>
  <si>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</si>
  <si>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</si>
  <si>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</si>
  <si>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</si>
  <si>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</si>
  <si>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</si>
  <si>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</si>
  <si>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</si>
  <si>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</si>
  <si>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</si>
  <si>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</si>
  <si>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</si>
  <si>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</si>
  <si>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</si>
  <si>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</si>
  <si>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</si>
  <si>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</si>
  <si>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</si>
  <si>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</si>
  <si>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</si>
  <si>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</si>
  <si>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</si>
  <si>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</si>
  <si>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</si>
  <si>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</si>
  <si>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</si>
  <si>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</si>
  <si>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</si>
  <si>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</si>
  <si>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</si>
  <si>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</si>
  <si>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</si>
  <si>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</si>
  <si>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</si>
  <si>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</si>
  <si>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</si>
  <si>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</si>
  <si>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</si>
  <si>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</si>
  <si>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</si>
  <si>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</si>
  <si>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</si>
  <si>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</si>
  <si>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</si>
  <si>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</si>
  <si>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</si>
  <si>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</si>
  <si>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</si>
  <si>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</si>
  <si>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</si>
  <si>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</si>
  <si>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</si>
  <si>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</si>
  <si>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</si>
  <si>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</si>
  <si>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</si>
  <si>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</si>
  <si>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</si>
  <si>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</si>
  <si>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</si>
  <si>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</si>
  <si>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</si>
  <si>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</si>
  <si>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</si>
  <si>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</si>
  <si>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</si>
  <si>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</si>
  <si>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</si>
  <si>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</si>
  <si>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</si>
  <si>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</si>
  <si>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</si>
  <si>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</si>
  <si>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</si>
  <si>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</si>
  <si>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</si>
  <si>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</si>
  <si>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</si>
  <si>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</si>
  <si>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</si>
  <si>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</si>
  <si>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</si>
  <si>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</si>
  <si>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</si>
  <si>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</si>
  <si>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</si>
  <si>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</si>
  <si>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</si>
  <si>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</si>
  <si>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</si>
  <si>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</si>
  <si>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</si>
  <si>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</si>
  <si>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</si>
  <si>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</si>
  <si>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</si>
  <si>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</si>
  <si>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</si>
  <si>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</si>
  <si>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</si>
  <si>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</si>
  <si>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</si>
  <si>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</si>
  <si>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</si>
  <si>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</si>
  <si>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</si>
  <si>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</si>
  <si>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</si>
  <si>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</si>
  <si>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</si>
  <si>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</si>
  <si>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</si>
  <si>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</si>
  <si>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</si>
  <si>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</si>
  <si>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</si>
  <si>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</si>
  <si>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</si>
  <si>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</si>
  <si>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</si>
  <si>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</si>
  <si>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</si>
  <si>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</si>
  <si>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</si>
  <si>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</si>
  <si>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</si>
  <si>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</si>
  <si>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</si>
  <si>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</si>
  <si>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</si>
  <si>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</si>
  <si>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</si>
  <si>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</si>
  <si>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</si>
  <si>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</si>
  <si>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</si>
  <si>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</si>
  <si>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</si>
  <si>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</si>
  <si>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</si>
  <si>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</si>
  <si>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</si>
  <si>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</si>
  <si>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</si>
  <si>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</si>
  <si>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</si>
  <si>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</si>
  <si>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</si>
  <si>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</si>
  <si>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</si>
  <si>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</si>
  <si>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</si>
  <si>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</si>
  <si>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</si>
  <si>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</si>
  <si>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</si>
  <si>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</si>
  <si>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</si>
  <si>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</si>
  <si>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</si>
  <si>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</si>
  <si>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</si>
  <si>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</si>
  <si>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</si>
  <si>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</si>
  <si>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</si>
  <si>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</si>
  <si>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</si>
  <si>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</si>
  <si>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</si>
  <si>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</si>
  <si>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</si>
  <si>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</si>
  <si>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</si>
  <si>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</si>
  <si>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</si>
  <si>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</si>
  <si>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</si>
  <si>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</si>
  <si>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</si>
  <si>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</si>
  <si>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</si>
  <si>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</si>
  <si>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</si>
  <si>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</si>
  <si>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</si>
  <si>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</si>
  <si>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</si>
  <si>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</si>
  <si>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</si>
  <si>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</si>
  <si>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</si>
  <si>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</si>
  <si>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</si>
  <si>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</si>
  <si>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</si>
  <si>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</si>
  <si>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</si>
  <si>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</si>
  <si>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</si>
  <si>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</si>
  <si>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</si>
  <si>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</si>
  <si>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</si>
  <si>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</si>
  <si>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</si>
  <si>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</si>
  <si>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</si>
  <si>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</si>
  <si>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</si>
  <si>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</si>
  <si>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</si>
  <si>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</si>
  <si>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</si>
  <si>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</si>
  <si>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</si>
  <si>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</si>
  <si>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</si>
  <si>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</si>
  <si>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</si>
  <si>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</si>
  <si>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</si>
  <si>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</si>
  <si>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</si>
  <si>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</si>
  <si>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</si>
  <si>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</si>
  <si>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</si>
  <si>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</si>
  <si>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</si>
  <si>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</si>
  <si>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</si>
  <si>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</si>
  <si>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</si>
  <si>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</si>
  <si>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</si>
  <si>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</si>
  <si>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</si>
  <si>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</si>
  <si>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</si>
  <si>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</si>
  <si>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</si>
  <si>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</si>
  <si>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</si>
  <si>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</si>
  <si>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</si>
  <si>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</si>
  <si>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</si>
  <si>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</si>
  <si>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</si>
  <si>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</si>
  <si>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</si>
  <si>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</si>
  <si>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</si>
  <si>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</si>
  <si>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</si>
  <si>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</si>
  <si>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</si>
  <si>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</si>
  <si>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</si>
  <si>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</si>
  <si>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</si>
  <si>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</si>
  <si>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</si>
  <si>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</si>
  <si>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</si>
  <si>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</si>
  <si>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</si>
  <si>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</si>
  <si>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</si>
  <si>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</si>
  <si>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</si>
  <si>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</si>
  <si>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</si>
  <si>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</si>
  <si>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</si>
  <si>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</si>
  <si>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</si>
  <si>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</si>
  <si>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</si>
  <si>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</si>
  <si>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</si>
  <si>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</si>
  <si>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</si>
  <si>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</si>
  <si>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</si>
  <si>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</si>
  <si>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</si>
  <si>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</si>
  <si>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</si>
  <si>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</si>
  <si>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</si>
  <si>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</si>
  <si>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</si>
  <si>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</si>
  <si>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</si>
  <si>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</si>
  <si>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</si>
  <si>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</si>
  <si>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</si>
  <si>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</si>
  <si>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</si>
  <si>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</si>
  <si>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</si>
  <si>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</si>
  <si>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</si>
  <si>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</si>
  <si>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</si>
  <si>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</si>
  <si>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</si>
  <si>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</si>
  <si>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</si>
  <si>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</si>
  <si>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</si>
  <si>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</si>
  <si>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</si>
  <si>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</si>
  <si>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</si>
  <si>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</si>
  <si>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</si>
  <si>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</si>
  <si>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</si>
  <si>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</si>
  <si>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</si>
  <si>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</si>
  <si>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</si>
  <si>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</si>
  <si>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</si>
  <si>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</si>
  <si>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</si>
  <si>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</si>
  <si>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</si>
  <si>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</si>
  <si>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</si>
  <si>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</si>
  <si>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</si>
  <si>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</si>
  <si>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</si>
  <si>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</si>
  <si>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</si>
  <si>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</si>
  <si>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</si>
  <si>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</si>
  <si>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</si>
  <si>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</si>
  <si>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</si>
  <si>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</si>
  <si>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</si>
  <si>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</si>
  <si>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</si>
  <si>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</si>
  <si>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</si>
  <si>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</si>
  <si>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</si>
  <si>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</si>
  <si>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</si>
  <si>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</si>
  <si>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</si>
  <si>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</si>
  <si>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</si>
  <si>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</si>
  <si>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</si>
  <si>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</si>
  <si>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</si>
  <si>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</si>
  <si>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</si>
  <si>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</si>
  <si>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</si>
  <si>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</si>
  <si>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</si>
  <si>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</si>
  <si>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</si>
  <si>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</si>
  <si>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</si>
  <si>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</si>
  <si>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</si>
  <si>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</si>
  <si>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</si>
  <si>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</si>
  <si>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</si>
  <si>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</si>
  <si>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</si>
  <si>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</si>
  <si>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</si>
  <si>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</si>
  <si>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</si>
  <si>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</si>
  <si>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</si>
  <si>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</si>
  <si>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</si>
  <si>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</si>
  <si>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</si>
  <si>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</si>
  <si>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</si>
  <si>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</si>
  <si>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</si>
  <si>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</si>
  <si>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</si>
  <si>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</si>
  <si>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</si>
  <si>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</si>
  <si>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</si>
  <si>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</si>
  <si>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</si>
  <si>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</si>
  <si>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</si>
  <si>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</si>
  <si>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</si>
  <si>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</si>
  <si>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</si>
  <si>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</si>
  <si>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</si>
  <si>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</si>
  <si>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</si>
  <si>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</si>
  <si>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</si>
  <si>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</si>
  <si>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</si>
  <si>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</si>
  <si>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</si>
  <si>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</si>
  <si>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</si>
  <si>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</si>
  <si>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</si>
  <si>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</si>
  <si>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</si>
  <si>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</si>
  <si>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</si>
  <si>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</si>
  <si>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</si>
  <si>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</si>
  <si>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</si>
  <si>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</si>
  <si>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</si>
  <si>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</si>
  <si>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</si>
  <si>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</si>
  <si>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</si>
  <si>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</si>
  <si>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</si>
  <si>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</si>
  <si>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</si>
  <si>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</si>
  <si>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</si>
  <si>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</si>
  <si>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</si>
  <si>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</si>
  <si>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</si>
  <si>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</si>
  <si>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</si>
  <si>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</si>
  <si>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</si>
  <si>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</si>
  <si>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</si>
  <si>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</si>
  <si>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</si>
  <si>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</si>
  <si>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</si>
  <si>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</si>
  <si>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</si>
  <si>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</si>
  <si>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</si>
  <si>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</si>
  <si>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</si>
  <si>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</si>
  <si>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</si>
  <si>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</si>
  <si>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</si>
  <si>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</si>
  <si>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</si>
  <si>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</si>
  <si>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</si>
  <si>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</si>
  <si>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</si>
  <si>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</si>
  <si>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</si>
  <si>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</si>
  <si>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</si>
  <si>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</si>
  <si>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</si>
  <si>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</si>
  <si>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</si>
  <si>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</si>
  <si>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</si>
  <si>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</si>
  <si>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</si>
  <si>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</si>
  <si>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</si>
  <si>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</si>
  <si>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</si>
  <si>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</si>
  <si>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</si>
  <si>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</si>
  <si>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</si>
  <si>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</si>
  <si>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</si>
  <si>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</si>
  <si>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</si>
  <si>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</si>
  <si>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</si>
  <si>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</si>
  <si>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</si>
  <si>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</si>
  <si>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</si>
  <si>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</si>
  <si>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</si>
  <si>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</si>
  <si>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</si>
  <si>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</si>
  <si>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</si>
  <si>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</si>
  <si>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</si>
  <si>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</si>
  <si>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</si>
  <si>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</si>
  <si>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</si>
  <si>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</si>
  <si>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</si>
  <si>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</si>
  <si>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</si>
  <si>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</si>
  <si>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</si>
  <si>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</si>
  <si>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</si>
  <si>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</si>
  <si>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</si>
  <si>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</si>
  <si>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</si>
  <si>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</si>
  <si>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</si>
  <si>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</si>
  <si>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</si>
  <si>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</si>
  <si>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</si>
  <si>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</si>
  <si>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</si>
  <si>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</si>
  <si>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</si>
  <si>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</si>
  <si>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</si>
  <si>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</si>
  <si>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</si>
  <si>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</si>
  <si>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</si>
  <si>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</si>
  <si>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</si>
  <si>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</si>
  <si>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</si>
  <si>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</si>
  <si>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</si>
  <si>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</si>
  <si>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</si>
  <si>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</si>
  <si>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</si>
  <si>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</si>
  <si>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</si>
  <si>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</si>
  <si>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</si>
  <si>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</si>
  <si>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</si>
  <si>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</si>
  <si>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</si>
  <si>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</si>
  <si>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</si>
  <si>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</si>
  <si>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</si>
  <si>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</si>
  <si>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</si>
  <si>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</si>
  <si>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</si>
  <si>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</si>
  <si>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</si>
  <si>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</si>
  <si>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</si>
  <si>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</si>
  <si>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</si>
  <si>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</si>
  <si>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</si>
  <si>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</si>
  <si>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</si>
  <si>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</si>
  <si>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</si>
  <si>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</si>
  <si>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</si>
  <si>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</si>
  <si>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</si>
  <si>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</si>
  <si>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</si>
  <si>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</si>
  <si>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</si>
  <si>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</si>
  <si>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</si>
  <si>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</si>
  <si>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</si>
  <si>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</si>
  <si>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</si>
  <si>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</si>
  <si>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</si>
  <si>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</si>
  <si>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</si>
  <si>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</si>
  <si>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</si>
  <si>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</si>
  <si>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</si>
  <si>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</si>
  <si>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</si>
  <si>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</si>
  <si>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</si>
  <si>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</si>
  <si>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</si>
  <si>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</si>
  <si>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</si>
  <si>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</si>
  <si>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</si>
  <si>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</si>
  <si>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</si>
  <si>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</si>
  <si>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</si>
  <si>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</si>
  <si>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</si>
  <si>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</si>
  <si>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</si>
  <si>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</si>
  <si>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</si>
  <si>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</si>
  <si>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</si>
  <si>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</si>
  <si>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</si>
  <si>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</si>
  <si>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</si>
  <si>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</si>
  <si>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</si>
  <si>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</si>
  <si>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</si>
  <si>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</si>
  <si>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</si>
  <si>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</si>
  <si>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</si>
  <si>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</si>
  <si>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</si>
  <si>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</si>
  <si>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</si>
  <si>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</si>
  <si>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</si>
  <si>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</si>
  <si>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</si>
  <si>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</si>
  <si>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</si>
  <si>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</si>
  <si>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</si>
  <si>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</si>
  <si>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</si>
  <si>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</si>
  <si>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</si>
  <si>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</si>
  <si>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</si>
  <si>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</si>
  <si>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</si>
  <si>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</si>
  <si>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</si>
  <si>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</si>
  <si>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</si>
  <si>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</si>
  <si>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</si>
  <si>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</si>
  <si>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</si>
  <si>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</si>
  <si>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</si>
  <si>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</si>
  <si>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</si>
  <si>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</si>
  <si>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</si>
  <si>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</si>
  <si>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</si>
  <si>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</si>
  <si>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</si>
  <si>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</si>
  <si>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</si>
  <si>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</si>
  <si>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</si>
  <si>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</si>
  <si>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</si>
  <si>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</si>
  <si>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</si>
  <si>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</si>
  <si>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</si>
  <si>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</si>
  <si>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</si>
  <si>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</si>
  <si>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</si>
  <si>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</si>
  <si>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</si>
  <si>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</si>
  <si>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</si>
  <si>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</si>
  <si>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</si>
  <si>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</si>
  <si>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</si>
  <si>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</si>
  <si>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</si>
  <si>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</si>
  <si>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</si>
  <si>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</si>
  <si>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</si>
  <si>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</si>
  <si>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</si>
  <si>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</si>
  <si>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</si>
  <si>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</si>
  <si>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</si>
  <si>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</si>
  <si>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</si>
  <si>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</si>
  <si>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</si>
  <si>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</si>
  <si>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</si>
  <si>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</si>
  <si>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</si>
  <si>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</si>
  <si>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</si>
  <si>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</si>
  <si>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</si>
  <si>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</si>
  <si>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</si>
  <si>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</si>
  <si>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</si>
  <si>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</si>
  <si>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</si>
  <si>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</si>
  <si>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</si>
  <si>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</si>
  <si>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</si>
  <si>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</si>
  <si>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</si>
  <si>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</si>
  <si>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</si>
  <si>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</si>
  <si>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</si>
  <si>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</si>
  <si>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</si>
  <si>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</si>
  <si>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</si>
  <si>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</si>
  <si>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</si>
  <si>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</si>
  <si>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</si>
  <si>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</si>
  <si>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</si>
  <si>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</si>
  <si>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</si>
  <si>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</si>
  <si>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</si>
  <si>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</si>
  <si>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</si>
  <si>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</si>
  <si>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</si>
  <si>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</si>
  <si>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</si>
  <si>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</si>
  <si>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</si>
  <si>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</si>
  <si>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</si>
  <si>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</si>
  <si>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</si>
  <si>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</si>
  <si>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</si>
  <si>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</si>
  <si>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</si>
  <si>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</si>
  <si>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</si>
  <si>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</si>
  <si>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</si>
  <si>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</si>
  <si>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</si>
  <si>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</si>
  <si>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</si>
  <si>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</si>
  <si>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</si>
  <si>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</si>
  <si>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</si>
  <si>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</si>
  <si>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</si>
  <si>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</si>
  <si>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</si>
  <si>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</si>
  <si>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</si>
  <si>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</si>
  <si>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</si>
  <si>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</si>
  <si>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</si>
  <si>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</si>
  <si>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</si>
  <si>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</si>
  <si>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</si>
  <si>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</si>
  <si>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</si>
  <si>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</si>
  <si>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</si>
  <si>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</si>
  <si>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</si>
  <si>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</si>
  <si>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</si>
  <si>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</si>
  <si>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</si>
  <si>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</si>
  <si>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</si>
  <si>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</si>
  <si>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</si>
  <si>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</si>
  <si>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</si>
  <si>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</si>
  <si>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</si>
  <si>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</si>
  <si>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</si>
  <si>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</si>
  <si>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</si>
  <si>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</si>
  <si>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</si>
  <si>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</si>
  <si>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</si>
  <si>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</si>
  <si>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</si>
  <si>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</si>
  <si>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</si>
  <si>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</si>
  <si>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</si>
  <si>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</si>
  <si>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</si>
  <si>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</si>
  <si>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</si>
  <si>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</si>
  <si>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</si>
  <si>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</si>
  <si>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</si>
  <si>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</si>
  <si>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</si>
  <si>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</si>
  <si>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</si>
  <si>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</si>
  <si>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</si>
  <si>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</si>
  <si>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</si>
  <si>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</si>
  <si>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</si>
  <si>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</si>
  <si>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</si>
  <si>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</si>
  <si>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</si>
  <si>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</si>
  <si>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</si>
  <si>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</si>
  <si>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</si>
  <si>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</si>
  <si>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</si>
  <si>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</si>
  <si>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</si>
  <si>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</si>
  <si>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</si>
  <si>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</si>
  <si>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</si>
  <si>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</si>
  <si>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</si>
  <si>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</si>
  <si>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</si>
  <si>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</si>
  <si>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</si>
  <si>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</si>
  <si>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</si>
  <si>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</si>
  <si>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</si>
  <si>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</si>
  <si>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</si>
  <si>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</si>
  <si>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</si>
  <si>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</si>
  <si>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</si>
  <si>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</si>
  <si>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</si>
  <si>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</si>
  <si>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</si>
  <si>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</si>
  <si>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</si>
  <si>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</si>
  <si>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</si>
  <si>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</si>
  <si>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</si>
  <si>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</si>
  <si>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</si>
  <si>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</si>
  <si>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</si>
  <si>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</si>
  <si>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</si>
  <si>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</si>
  <si>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</si>
  <si>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</si>
  <si>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</si>
  <si>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</si>
  <si>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</si>
  <si>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</si>
  <si>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</si>
  <si>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</si>
  <si>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</si>
  <si>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</si>
  <si>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</si>
  <si>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</si>
  <si>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</si>
  <si>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</si>
  <si>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</si>
  <si>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</si>
  <si>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</si>
  <si>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</si>
  <si>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</si>
  <si>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</si>
  <si>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</si>
  <si>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</si>
  <si>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</si>
  <si>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</si>
  <si>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</si>
  <si>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</si>
  <si>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</si>
  <si>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</si>
  <si>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</si>
  <si>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</si>
  <si>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</si>
  <si>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</si>
  <si>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</si>
  <si>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</si>
  <si>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</si>
  <si>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</si>
  <si>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</si>
  <si>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</si>
  <si>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</si>
  <si>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</si>
  <si>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</si>
  <si>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</si>
  <si>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</si>
  <si>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</si>
  <si>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</si>
  <si>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</si>
  <si>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</si>
  <si>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</si>
  <si>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</si>
  <si>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</si>
  <si>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</si>
  <si>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</si>
  <si>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</si>
  <si>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</si>
  <si>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</si>
  <si>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</si>
  <si>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</si>
  <si>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</si>
  <si>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</si>
  <si>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</si>
  <si>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</si>
  <si>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</si>
  <si>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</si>
  <si>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</si>
  <si>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</si>
  <si>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</si>
  <si>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</si>
  <si>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</si>
  <si>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</si>
  <si>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</si>
  <si>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</si>
  <si>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</si>
  <si>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</si>
  <si>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</si>
  <si>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</si>
  <si>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</si>
  <si>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</si>
  <si>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</si>
  <si>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</si>
  <si>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</si>
  <si>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</si>
  <si>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</si>
  <si>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</si>
  <si>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</si>
  <si>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</si>
  <si>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</si>
  <si>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</si>
  <si>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</si>
  <si>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</si>
  <si>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</si>
  <si>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</si>
  <si>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</si>
  <si>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</si>
  <si>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</si>
  <si>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</si>
  <si>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</si>
  <si>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</si>
  <si>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</si>
  <si>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</si>
  <si>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</si>
  <si>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</si>
  <si>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</si>
  <si>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</si>
  <si>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</si>
  <si>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</si>
  <si>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</si>
  <si>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</si>
  <si>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</si>
  <si>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</si>
  <si>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</si>
  <si>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</si>
  <si>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</si>
  <si>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</si>
  <si>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</si>
  <si>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</si>
  <si>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</si>
  <si>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</si>
  <si>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</si>
  <si>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</si>
  <si>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</si>
  <si>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</si>
  <si>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</si>
  <si>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</si>
  <si>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</si>
  <si>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</si>
  <si>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</si>
  <si>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</si>
  <si>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</si>
  <si>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</si>
  <si>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</si>
  <si>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</si>
  <si>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</si>
  <si>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</si>
  <si>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</si>
  <si>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</si>
  <si>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</si>
  <si>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</si>
  <si>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</si>
  <si>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</si>
  <si>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</si>
  <si>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</si>
  <si>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</si>
  <si>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</si>
  <si>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</si>
  <si>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</si>
  <si>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</si>
  <si>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</si>
  <si>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</si>
  <si>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</si>
  <si>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</si>
  <si>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</si>
  <si>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</si>
  <si>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</si>
  <si>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</si>
  <si>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</si>
  <si>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</si>
  <si>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</si>
  <si>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</si>
  <si>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</si>
  <si>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</si>
  <si>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</si>
  <si>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</si>
  <si>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</si>
  <si>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</si>
  <si>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</si>
  <si>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</si>
  <si>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</si>
  <si>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</si>
  <si>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</si>
  <si>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</si>
  <si>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</si>
  <si>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</si>
  <si>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</si>
  <si>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</si>
  <si>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</si>
  <si>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</si>
  <si>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</si>
  <si>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</si>
  <si>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</si>
  <si>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</si>
  <si>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</si>
  <si>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</si>
  <si>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</si>
  <si>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</si>
  <si>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</si>
  <si>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</si>
  <si>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</si>
  <si>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</si>
  <si>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</si>
  <si>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</si>
  <si>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</si>
  <si>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</si>
  <si>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</si>
  <si>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</si>
  <si>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</si>
  <si>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</si>
  <si>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</si>
  <si>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</si>
  <si>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</si>
  <si>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</si>
  <si>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</si>
  <si>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</si>
  <si>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</si>
  <si>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</si>
  <si>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</si>
  <si>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</si>
  <si>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</si>
  <si>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</si>
  <si>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</si>
  <si>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</si>
  <si>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</si>
  <si>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</si>
  <si>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</si>
  <si>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</si>
  <si>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</si>
  <si>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</si>
  <si>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</si>
  <si>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</si>
  <si>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</si>
  <si>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</si>
  <si>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</si>
  <si>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</si>
  <si>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</si>
  <si>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</si>
  <si>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</si>
  <si>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</si>
  <si>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</si>
  <si>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</si>
  <si>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</si>
  <si>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</si>
  <si>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</si>
  <si>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</si>
  <si>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</si>
  <si>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</si>
  <si>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</si>
  <si>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</si>
  <si>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</si>
  <si>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</si>
  <si>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</si>
  <si>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</si>
  <si>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</si>
  <si>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</si>
  <si>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</si>
  <si>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</si>
  <si>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</si>
  <si>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</si>
  <si>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</si>
  <si>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</si>
  <si>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</si>
  <si>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</si>
  <si>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</si>
  <si>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</si>
  <si>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</si>
  <si>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</si>
  <si>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</si>
  <si>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</si>
  <si>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</si>
  <si>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</si>
  <si>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</si>
  <si>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</si>
  <si>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</si>
  <si>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</si>
  <si>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</si>
  <si>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</si>
  <si>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</si>
  <si>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</si>
  <si>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</si>
  <si>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</si>
  <si>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</si>
  <si>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</si>
  <si>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</si>
  <si>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</si>
  <si>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</si>
  <si>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</si>
  <si>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</si>
  <si>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</si>
  <si>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</si>
  <si>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</si>
  <si>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</si>
  <si>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</si>
  <si>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</si>
  <si>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</si>
  <si>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</si>
  <si>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</si>
  <si>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</si>
  <si>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</si>
  <si>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</si>
  <si>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</si>
  <si>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</si>
  <si>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</si>
  <si>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</si>
  <si>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</si>
  <si>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</si>
  <si>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</si>
  <si>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</si>
  <si>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</si>
  <si>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</si>
  <si>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</si>
  <si>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</si>
  <si>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</si>
  <si>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</si>
  <si>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</si>
  <si>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</si>
  <si>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</si>
  <si>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</si>
  <si>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</si>
  <si>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</si>
  <si>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</si>
  <si>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</si>
  <si>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</si>
  <si>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</si>
  <si>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</si>
  <si>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</si>
  <si>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</si>
  <si>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</si>
  <si>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</si>
  <si>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</si>
  <si>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</si>
  <si>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</si>
  <si>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</si>
  <si>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</si>
  <si>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</si>
  <si>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</si>
  <si>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</si>
  <si>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</si>
  <si>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</si>
  <si>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</si>
  <si>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</si>
  <si>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</si>
  <si>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</si>
  <si>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</si>
  <si>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</si>
  <si>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</si>
  <si>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</si>
  <si>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</si>
  <si>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</si>
  <si>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</si>
  <si>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</si>
  <si>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</si>
  <si>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</si>
  <si>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</si>
  <si>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</si>
  <si>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</si>
  <si>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</si>
  <si>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</si>
  <si>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</si>
  <si>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</si>
  <si>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</si>
  <si>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</si>
  <si>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</si>
  <si>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</si>
  <si>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</si>
  <si>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</si>
  <si>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</si>
  <si>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</si>
  <si>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</si>
  <si>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</si>
  <si>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</si>
  <si>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</si>
  <si>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</si>
  <si>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</si>
  <si>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</si>
  <si>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</si>
  <si>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</si>
  <si>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</si>
  <si>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</si>
  <si>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</si>
  <si>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</si>
  <si>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</si>
  <si>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</si>
  <si>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</si>
  <si>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</si>
  <si>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</si>
  <si>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</si>
  <si>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</si>
  <si>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</si>
  <si>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</si>
  <si>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</si>
  <si>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</si>
  <si>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</si>
  <si>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</si>
  <si>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</si>
  <si>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</si>
  <si>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</si>
  <si>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</si>
  <si>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</si>
  <si>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</si>
  <si>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</si>
  <si>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</si>
  <si>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</si>
  <si>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</si>
  <si>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</si>
  <si>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</si>
  <si>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</si>
  <si>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</si>
  <si>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</si>
  <si>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</si>
  <si>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</si>
  <si>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</si>
  <si>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</si>
  <si>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</si>
  <si>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</si>
  <si>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</si>
  <si>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</si>
  <si>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</si>
  <si>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</si>
  <si>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</si>
  <si>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</si>
  <si>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</si>
  <si>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</si>
  <si>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</si>
  <si>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</si>
  <si>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</si>
  <si>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</si>
  <si>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</si>
  <si>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</si>
  <si>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</si>
  <si>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</si>
  <si>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</si>
  <si>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</si>
  <si>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</si>
  <si>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</si>
  <si>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</si>
  <si>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</si>
  <si>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</si>
  <si>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</si>
  <si>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</si>
  <si>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</si>
  <si>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</si>
  <si>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</si>
  <si>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</si>
  <si>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</si>
  <si>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</si>
  <si>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</si>
  <si>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</si>
  <si>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</si>
  <si>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</si>
  <si>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</si>
  <si>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</si>
  <si>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</si>
  <si>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</si>
  <si>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</si>
  <si>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</si>
  <si>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</si>
  <si>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</si>
  <si>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</si>
  <si>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</si>
  <si>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</si>
  <si>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</si>
  <si>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</si>
  <si>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</si>
  <si>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</si>
  <si>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</si>
  <si>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</si>
  <si>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</si>
  <si>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</si>
  <si>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</si>
  <si>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</si>
  <si>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</si>
  <si>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</si>
  <si>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</si>
  <si>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</si>
  <si>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</si>
  <si>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</si>
  <si>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</si>
  <si>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</si>
  <si>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</si>
  <si>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</si>
  <si>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</si>
  <si>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</si>
  <si>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</si>
  <si>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</si>
  <si>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</si>
  <si>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</si>
  <si>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</si>
  <si>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</si>
  <si>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</si>
  <si>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</si>
  <si>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</si>
  <si>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</si>
  <si>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</si>
  <si>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</si>
  <si>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</si>
  <si>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</si>
  <si>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</si>
  <si>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</si>
  <si>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</si>
  <si>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</si>
  <si>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</si>
  <si>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</si>
  <si>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</si>
  <si>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</si>
  <si>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</si>
  <si>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</si>
  <si>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</si>
  <si>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</si>
  <si>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</si>
  <si>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</si>
  <si>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</si>
  <si>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</si>
  <si>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</si>
  <si>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</si>
  <si>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</si>
  <si>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</si>
  <si>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</si>
  <si>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</si>
  <si>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</si>
  <si>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</si>
  <si>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</si>
  <si>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</si>
  <si>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</si>
  <si>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</si>
  <si>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</si>
  <si>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</si>
  <si>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</si>
  <si>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</si>
  <si>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</si>
  <si>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</si>
  <si>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</si>
  <si>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</si>
  <si>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</si>
  <si>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</si>
  <si>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</si>
  <si>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</si>
  <si>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</si>
  <si>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</si>
  <si>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</si>
  <si>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</si>
  <si>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</si>
  <si>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</si>
  <si>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</si>
  <si>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</si>
  <si>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</si>
  <si>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</si>
  <si>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</si>
  <si>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</si>
  <si>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</si>
  <si>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</si>
  <si>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</si>
  <si>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</si>
  <si>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</si>
  <si>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</si>
  <si>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</si>
  <si>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</si>
  <si>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</si>
  <si>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</si>
  <si>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</si>
  <si>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</si>
  <si>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</si>
  <si>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</si>
  <si>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</si>
  <si>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</si>
  <si>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</si>
  <si>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</si>
  <si>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</si>
  <si>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</si>
  <si>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</si>
  <si>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</si>
  <si>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</si>
  <si>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</si>
  <si>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</si>
  <si>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</si>
  <si>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</si>
  <si>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</si>
  <si>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</si>
  <si>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</si>
  <si>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</si>
  <si>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</si>
  <si>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</si>
  <si>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</si>
  <si>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</si>
  <si>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</si>
  <si>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</si>
  <si>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</si>
  <si>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</si>
  <si>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</si>
  <si>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</si>
  <si>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</si>
  <si>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</si>
  <si>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</si>
  <si>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</si>
  <si>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</si>
  <si>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</si>
  <si>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</si>
  <si>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</si>
  <si>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</si>
  <si>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</si>
  <si>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</si>
  <si>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</si>
  <si>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</si>
  <si>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</si>
  <si>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</si>
  <si>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</si>
  <si>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</si>
  <si>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</si>
  <si>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</si>
  <si>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</si>
  <si>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</si>
  <si>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</si>
  <si>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</si>
  <si>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</si>
  <si>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</si>
  <si>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</si>
  <si>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</si>
  <si>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</si>
  <si>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</si>
  <si>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</si>
  <si>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</si>
  <si>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</si>
  <si>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</si>
  <si>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</si>
  <si>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</si>
  <si>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</si>
  <si>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</si>
  <si>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</si>
  <si>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</si>
  <si>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</si>
  <si>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</si>
  <si>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</si>
  <si>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</si>
  <si>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</si>
  <si>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</si>
  <si>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</si>
  <si>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</si>
  <si>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</si>
  <si>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</si>
  <si>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</si>
  <si>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</si>
  <si>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</si>
  <si>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</si>
  <si>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</si>
  <si>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</si>
  <si>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</si>
  <si>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</si>
  <si>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</si>
  <si>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</si>
  <si>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</si>
  <si>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</si>
  <si>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</si>
  <si>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</si>
  <si>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</si>
  <si>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</si>
  <si>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</si>
  <si>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</si>
  <si>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</si>
  <si>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</si>
  <si>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</si>
  <si>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</si>
  <si>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</si>
  <si>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</si>
  <si>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</si>
  <si>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</si>
  <si>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</si>
  <si>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</si>
  <si>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</si>
  <si>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</si>
  <si>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</si>
  <si>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</si>
  <si>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</si>
  <si>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</si>
  <si>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</si>
  <si>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</si>
  <si>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</si>
  <si>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</si>
  <si>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</si>
  <si>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</si>
  <si>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</si>
  <si>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</si>
  <si>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</si>
  <si>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</si>
  <si>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</si>
  <si>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</si>
  <si>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</si>
  <si>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</si>
  <si>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</si>
  <si>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</si>
  <si>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</si>
  <si>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</si>
  <si>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</si>
  <si>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</si>
  <si>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</si>
  <si>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</si>
  <si>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</si>
  <si>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</si>
  <si>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</si>
  <si>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</si>
  <si>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</si>
  <si>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</si>
  <si>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</si>
  <si>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</si>
  <si>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</si>
  <si>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</si>
  <si>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</si>
  <si>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</si>
  <si>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</si>
  <si>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</si>
  <si>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</si>
  <si>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</si>
  <si>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</si>
  <si>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</si>
  <si>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</si>
  <si>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</si>
  <si>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</si>
  <si>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</si>
  <si>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</si>
  <si>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</si>
  <si>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</si>
  <si>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</si>
  <si>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</si>
  <si>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</si>
  <si>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</si>
  <si>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</si>
  <si>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</si>
  <si>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</si>
  <si>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</si>
  <si>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</si>
  <si>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</si>
  <si>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</si>
  <si>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</si>
  <si>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</si>
  <si>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</si>
  <si>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</si>
  <si>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</si>
  <si>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</si>
  <si>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</si>
  <si>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</si>
  <si>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</si>
  <si>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</si>
  <si>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</si>
  <si>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</si>
  <si>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</si>
  <si>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</si>
  <si>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</si>
  <si>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</si>
  <si>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</si>
  <si>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</si>
  <si>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</si>
  <si>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</si>
  <si>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</si>
  <si>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</si>
  <si>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</si>
  <si>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</si>
  <si>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</si>
  <si>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</si>
  <si>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</si>
  <si>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</si>
  <si>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</si>
  <si>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</si>
  <si>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</si>
  <si>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</si>
  <si>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</si>
  <si>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</si>
  <si>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</si>
  <si>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</si>
  <si>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</si>
  <si>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</si>
  <si>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</si>
  <si>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</si>
  <si>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</si>
  <si>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</si>
  <si>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</si>
  <si>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</si>
  <si>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</si>
  <si>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</si>
  <si>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</si>
  <si>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</si>
  <si>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</si>
  <si>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</si>
  <si>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</si>
  <si>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</si>
  <si>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</si>
  <si>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</si>
  <si>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</si>
  <si>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</si>
  <si>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</si>
  <si>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</si>
  <si>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</si>
  <si>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</si>
  <si>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</si>
  <si>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</si>
  <si>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</si>
  <si>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</si>
  <si>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</si>
  <si>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</si>
  <si>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</si>
  <si>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</si>
  <si>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</si>
  <si>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</si>
  <si>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</si>
  <si>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</si>
  <si>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</si>
  <si>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</si>
  <si>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</si>
  <si>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</si>
  <si>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</si>
  <si>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</si>
  <si>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</si>
  <si>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</si>
  <si>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</si>
  <si>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</si>
  <si>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</si>
  <si>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</si>
  <si>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</si>
  <si>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</si>
  <si>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</si>
  <si>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</si>
  <si>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</si>
  <si>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</si>
  <si>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</si>
  <si>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</si>
  <si>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</si>
  <si>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</si>
  <si>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</si>
  <si>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</si>
  <si>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</si>
  <si>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</si>
  <si>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</si>
  <si>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</si>
  <si>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</si>
  <si>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</si>
  <si>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</si>
  <si>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</si>
  <si>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</si>
  <si>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</si>
  <si>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</si>
  <si>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</si>
  <si>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</si>
  <si>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</si>
  <si>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</si>
  <si>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</si>
  <si>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</si>
  <si>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</si>
  <si>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</si>
  <si>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</si>
  <si>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</si>
  <si>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</si>
  <si>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</si>
  <si>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</si>
  <si>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</si>
  <si>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</si>
  <si>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</si>
  <si>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</si>
  <si>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</si>
  <si>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</si>
  <si>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</si>
  <si>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</si>
  <si>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</si>
  <si>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</si>
  <si>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</si>
  <si>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</si>
  <si>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</si>
  <si>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</si>
  <si>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</si>
  <si>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</si>
  <si>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</si>
  <si>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</si>
  <si>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</si>
  <si>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</si>
  <si>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</si>
  <si>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</si>
  <si>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</si>
  <si>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</si>
  <si>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</si>
  <si>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</si>
  <si>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</si>
  <si>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</si>
  <si>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</si>
  <si>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</si>
  <si>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</si>
  <si>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</si>
  <si>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</si>
  <si>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</si>
  <si>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</si>
  <si>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</si>
  <si>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</si>
  <si>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</si>
  <si>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</si>
  <si>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</si>
  <si>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</si>
  <si>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</si>
  <si>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</si>
  <si>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</si>
  <si>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</si>
  <si>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</si>
  <si>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</si>
  <si>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</si>
  <si>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</si>
  <si>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</si>
  <si>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</si>
  <si>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</si>
  <si>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</si>
  <si>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</si>
  <si>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</si>
  <si>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</si>
  <si>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</si>
  <si>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</si>
  <si>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</si>
  <si>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</si>
  <si>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</si>
  <si>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</si>
  <si>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</si>
  <si>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</si>
  <si>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</si>
  <si>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</si>
  <si>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</si>
  <si>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</si>
  <si>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</si>
  <si>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</si>
  <si>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</si>
  <si>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</si>
  <si>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</si>
  <si>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</si>
  <si>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</si>
  <si>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</si>
  <si>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</si>
  <si>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</si>
  <si>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</si>
  <si>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</si>
  <si>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</si>
  <si>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</si>
  <si>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</si>
  <si>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</si>
  <si>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</si>
  <si>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</si>
  <si>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</si>
  <si>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</si>
  <si>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</si>
  <si>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</si>
  <si>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</si>
  <si>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</si>
  <si>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</si>
  <si>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</si>
  <si>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</si>
  <si>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</si>
  <si>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</si>
  <si>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</si>
  <si>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</si>
  <si>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</si>
  <si>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</si>
  <si>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</si>
  <si>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</si>
  <si>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</si>
  <si>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</si>
  <si>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</si>
  <si>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</si>
  <si>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</si>
  <si>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</si>
  <si>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</si>
  <si>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</si>
  <si>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</si>
  <si>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</si>
  <si>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</si>
  <si>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</si>
  <si>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</si>
  <si>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</si>
  <si>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</si>
  <si>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</si>
  <si>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</si>
  <si>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</si>
  <si>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</si>
  <si>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</si>
  <si>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</si>
  <si>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</si>
  <si>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</si>
  <si>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</si>
  <si>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</si>
  <si>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</si>
  <si>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</si>
  <si>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</si>
  <si>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</si>
  <si>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</si>
  <si>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</si>
  <si>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</si>
  <si>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</si>
  <si>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</si>
  <si>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</si>
  <si>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</si>
  <si>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</si>
  <si>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</si>
  <si>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</si>
  <si>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</si>
  <si>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</si>
  <si>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</si>
  <si>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</si>
  <si>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</si>
  <si>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</si>
  <si>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</si>
  <si>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</si>
  <si>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</si>
  <si>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</si>
  <si>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</si>
  <si>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</si>
  <si>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</si>
  <si>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</si>
  <si>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</si>
  <si>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</si>
  <si>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</si>
  <si>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</si>
  <si>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</si>
  <si>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</si>
  <si>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</si>
  <si>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</si>
  <si>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</si>
  <si>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</si>
  <si>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</si>
  <si>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</si>
  <si>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</si>
  <si>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</si>
  <si>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</si>
  <si>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</si>
  <si>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</si>
  <si>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</si>
  <si>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</si>
  <si>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</si>
  <si>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</si>
  <si>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</si>
  <si>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</si>
  <si>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</si>
  <si>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</si>
  <si>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</si>
  <si>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</si>
  <si>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</si>
  <si>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</si>
  <si>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</si>
  <si>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</si>
  <si>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</si>
  <si>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</si>
  <si>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</si>
  <si>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</si>
  <si>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</si>
  <si>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</si>
  <si>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</si>
  <si>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</si>
  <si>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</si>
  <si>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</si>
  <si>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</si>
  <si>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</si>
  <si>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</si>
  <si>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</si>
  <si>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</si>
  <si>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</si>
  <si>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</si>
  <si>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</si>
  <si>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</si>
  <si>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</si>
  <si>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</si>
  <si>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</si>
  <si>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</si>
  <si>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</si>
  <si>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</si>
  <si>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</si>
  <si>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</si>
  <si>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</si>
  <si>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</si>
  <si>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</si>
  <si>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</si>
  <si>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</si>
  <si>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</si>
  <si>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</si>
  <si>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</si>
  <si>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</si>
  <si>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</si>
  <si>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</si>
  <si>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</si>
  <si>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</si>
  <si>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</si>
  <si>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</si>
  <si>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</si>
  <si>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</si>
  <si>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</si>
  <si>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</si>
  <si>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</si>
  <si>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</si>
  <si>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</si>
  <si>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</si>
  <si>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</si>
  <si>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</si>
  <si>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</si>
  <si>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</si>
  <si>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</si>
  <si>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</si>
  <si>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</si>
  <si>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</si>
  <si>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</si>
  <si>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</si>
  <si>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</si>
  <si>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</si>
  <si>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</si>
  <si>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</si>
  <si>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</si>
  <si>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</si>
  <si>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</si>
  <si>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</si>
  <si>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</si>
  <si>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</si>
  <si>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</si>
  <si>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</si>
  <si>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</si>
  <si>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</si>
  <si>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</si>
  <si>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</si>
  <si>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</si>
  <si>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</si>
  <si>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</si>
  <si>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</si>
  <si>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</si>
  <si>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</si>
  <si>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</si>
  <si>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</si>
  <si>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</si>
  <si>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</si>
  <si>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</si>
  <si>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</si>
  <si>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</si>
  <si>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</si>
  <si>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</si>
  <si>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</si>
  <si>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</si>
  <si>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</si>
  <si>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</si>
  <si>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</si>
  <si>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</si>
  <si>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</si>
  <si>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</si>
  <si>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</si>
  <si>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</si>
  <si>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</si>
  <si>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</si>
  <si>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</si>
  <si>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</si>
  <si>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</si>
  <si>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</si>
  <si>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</si>
  <si>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</si>
  <si>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</si>
  <si>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</si>
  <si>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</si>
  <si>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</si>
  <si>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</si>
  <si>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</si>
  <si>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</si>
  <si>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</si>
  <si>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</si>
  <si>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</si>
  <si>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</si>
  <si>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</si>
  <si>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</si>
  <si>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</si>
  <si>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</si>
  <si>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</si>
  <si>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</si>
  <si>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</si>
  <si>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</si>
  <si>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</si>
  <si>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</si>
  <si>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</si>
  <si>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</si>
  <si>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</si>
  <si>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</si>
  <si>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</si>
  <si>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</si>
  <si>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</si>
  <si>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</si>
  <si>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</si>
  <si>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</si>
  <si>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</si>
  <si>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</si>
  <si>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</si>
  <si>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</si>
  <si>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</si>
  <si>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</si>
  <si>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</si>
  <si>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</si>
  <si>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</si>
  <si>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</si>
  <si>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</si>
  <si>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</si>
  <si>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</si>
  <si>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</si>
  <si>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</si>
  <si>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</si>
  <si>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</si>
  <si>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</si>
  <si>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</si>
  <si>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</si>
  <si>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</si>
  <si>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</si>
  <si>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</si>
  <si>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</si>
  <si>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</si>
  <si>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</si>
  <si>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</si>
  <si>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</si>
  <si>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</si>
  <si>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</si>
  <si>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</si>
  <si>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</si>
  <si>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</si>
  <si>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</si>
  <si>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</si>
  <si>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</si>
  <si>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</si>
  <si>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</si>
  <si>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</si>
  <si>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</si>
  <si>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</si>
  <si>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</si>
  <si>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</si>
  <si>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</si>
  <si>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</si>
  <si>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</si>
  <si>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</si>
  <si>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</si>
  <si>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</si>
  <si>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</si>
  <si>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</si>
  <si>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</si>
  <si>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</si>
  <si>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</si>
  <si>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</si>
  <si>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</si>
  <si>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</si>
  <si>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</si>
  <si>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</si>
  <si>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</si>
  <si>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</si>
  <si>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</si>
  <si>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</si>
  <si>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</si>
  <si>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</si>
  <si>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</si>
  <si>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</si>
  <si>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</si>
  <si>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</si>
  <si>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</si>
  <si>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</si>
  <si>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</si>
  <si>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</si>
  <si>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</si>
  <si>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</si>
  <si>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</si>
  <si>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</si>
  <si>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</si>
  <si>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</si>
  <si>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</si>
  <si>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</si>
  <si>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</si>
  <si>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</si>
  <si>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</si>
  <si>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</si>
  <si>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</si>
  <si>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</si>
  <si>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</si>
  <si>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</si>
  <si>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</si>
  <si>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</si>
  <si>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</si>
  <si>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</si>
  <si>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</si>
  <si>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</si>
  <si>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</si>
  <si>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</si>
  <si>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</si>
  <si>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</si>
  <si>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</si>
  <si>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</si>
  <si>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</si>
  <si>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</si>
  <si>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</si>
  <si>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</si>
  <si>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</si>
  <si>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</si>
  <si>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</si>
  <si>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</si>
  <si>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</si>
  <si>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</si>
  <si>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</si>
  <si>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</si>
  <si>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</si>
  <si>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</si>
  <si>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</si>
  <si>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</si>
  <si>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</si>
  <si>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</si>
  <si>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</si>
  <si>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</si>
  <si>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</si>
  <si>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</si>
  <si>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</si>
  <si>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</si>
  <si>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</si>
  <si>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</si>
  <si>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</si>
  <si>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</si>
  <si>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</si>
  <si>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</si>
  <si>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</si>
  <si>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</si>
  <si>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</si>
  <si>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</si>
  <si>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</si>
  <si>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</si>
  <si>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</si>
  <si>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</si>
  <si>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</si>
  <si>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</si>
  <si>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</si>
  <si>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</si>
  <si>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</si>
  <si>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</si>
  <si>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</si>
  <si>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</si>
  <si>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</si>
  <si>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</si>
  <si>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</si>
  <si>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</si>
  <si>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</si>
  <si>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</si>
  <si>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</si>
  <si>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</si>
  <si>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</si>
  <si>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</si>
  <si>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</si>
  <si>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</si>
  <si>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</si>
  <si>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</si>
  <si>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</si>
  <si>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</si>
  <si>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</si>
  <si>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</si>
  <si>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</si>
  <si>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</si>
  <si>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</si>
  <si>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</si>
  <si>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</si>
  <si>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</si>
  <si>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</si>
  <si>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</si>
  <si>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</si>
  <si>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</si>
  <si>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</si>
  <si>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</si>
  <si>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</si>
  <si>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</si>
  <si>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</si>
  <si>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</si>
  <si>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</si>
  <si>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</si>
  <si>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</si>
  <si>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</si>
  <si>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</si>
  <si>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</si>
  <si>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</si>
  <si>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</si>
  <si>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</si>
  <si>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</si>
  <si>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</si>
  <si>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</si>
  <si>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</si>
  <si>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</si>
  <si>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</si>
  <si>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</si>
  <si>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</si>
  <si>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</si>
  <si>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</si>
  <si>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</si>
  <si>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</si>
  <si>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</si>
  <si>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</si>
  <si>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</si>
  <si>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</si>
  <si>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</si>
  <si>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</si>
  <si>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</si>
  <si>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</si>
  <si>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</si>
  <si>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</si>
  <si>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</si>
  <si>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</si>
  <si>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</si>
  <si>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</si>
  <si>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</si>
  <si>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</si>
  <si>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</si>
  <si>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</si>
  <si>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</si>
  <si>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</si>
  <si>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</si>
  <si>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</si>
  <si>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</si>
  <si>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</si>
  <si>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</si>
  <si>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</si>
  <si>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</si>
  <si>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</si>
  <si>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</si>
  <si>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</si>
  <si>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</si>
  <si>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</si>
  <si>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</si>
  <si>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</si>
  <si>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</si>
  <si>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</si>
  <si>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</si>
  <si>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</si>
  <si>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</si>
  <si>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</si>
  <si>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</si>
  <si>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</si>
  <si>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</si>
  <si>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</si>
  <si>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</si>
  <si>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</si>
  <si>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</si>
  <si>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</si>
  <si>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</si>
  <si>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</si>
  <si>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</si>
  <si>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</si>
  <si>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</si>
  <si>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</si>
  <si>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</si>
  <si>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</si>
  <si>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</si>
  <si>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</si>
  <si>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</si>
  <si>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</si>
  <si>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</si>
  <si>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</si>
  <si>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</si>
  <si>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</si>
  <si>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</si>
  <si>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</si>
  <si>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</si>
  <si>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</si>
  <si>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</si>
  <si>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</si>
  <si>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</si>
  <si>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</si>
  <si>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</si>
  <si>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</si>
  <si>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</si>
  <si>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</si>
  <si>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</si>
  <si>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</si>
  <si>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</si>
  <si>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</si>
  <si>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</si>
  <si>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</si>
  <si>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</si>
  <si>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</si>
  <si>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</si>
  <si>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</si>
  <si>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</si>
  <si>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</si>
  <si>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</si>
  <si>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</si>
  <si>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</si>
  <si>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</si>
  <si>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</si>
  <si>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</si>
  <si>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</si>
  <si>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</si>
  <si>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</si>
  <si>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</si>
  <si>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</si>
  <si>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</si>
  <si>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</si>
  <si>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</si>
  <si>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</si>
  <si>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</si>
  <si>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</si>
  <si>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</si>
  <si>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</si>
  <si>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</si>
  <si>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</si>
  <si>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</si>
  <si>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</si>
  <si>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</si>
  <si>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</si>
  <si>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</si>
  <si>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</si>
  <si>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</si>
  <si>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</si>
  <si>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</si>
  <si>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</si>
  <si>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</si>
  <si>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</si>
  <si>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</si>
  <si>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</si>
  <si>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</si>
  <si>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</si>
  <si>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</si>
  <si>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</si>
  <si>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</si>
  <si>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</si>
  <si>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</si>
  <si>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</si>
  <si>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</si>
  <si>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</si>
  <si>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</si>
  <si>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</si>
  <si>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</si>
  <si>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</si>
  <si>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</si>
  <si>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</si>
  <si>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</si>
  <si>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</si>
  <si>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</si>
  <si>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</si>
  <si>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</si>
  <si>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</si>
  <si>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</si>
  <si>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</si>
  <si>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</si>
  <si>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</si>
  <si>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</si>
  <si>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</si>
  <si>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</si>
  <si>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</si>
  <si>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</si>
  <si>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</si>
  <si>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</si>
  <si>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</si>
  <si>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</si>
  <si>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</si>
  <si>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</si>
  <si>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</si>
  <si>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</si>
  <si>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</si>
  <si>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</si>
  <si>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</si>
  <si>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</si>
  <si>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</si>
  <si>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</si>
  <si>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</si>
  <si>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</si>
  <si>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</si>
  <si>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</si>
  <si>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</si>
  <si>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</si>
  <si>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</si>
  <si>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</si>
  <si>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</si>
  <si>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</si>
  <si>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</si>
  <si>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</si>
  <si>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</si>
  <si>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</si>
  <si>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</si>
  <si>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</si>
  <si>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</si>
  <si>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</si>
  <si>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</si>
  <si>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</si>
  <si>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</si>
  <si>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</si>
  <si>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</si>
  <si>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</si>
  <si>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</si>
  <si>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</si>
  <si>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</si>
  <si>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</si>
  <si>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</si>
  <si>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</si>
  <si>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</si>
  <si>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</si>
  <si>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</si>
  <si>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</si>
  <si>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</si>
  <si>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</si>
  <si>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</si>
  <si>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</si>
  <si>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</si>
  <si>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</si>
  <si>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</si>
  <si>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</si>
  <si>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</si>
  <si>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</si>
  <si>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</si>
  <si>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</si>
  <si>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</si>
  <si>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</si>
  <si>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</si>
  <si>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</si>
  <si>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</si>
  <si>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</si>
  <si>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</si>
  <si>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</si>
  <si>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</si>
  <si>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</si>
  <si>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</si>
  <si>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</si>
  <si>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</si>
  <si>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</si>
  <si>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</si>
  <si>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</si>
  <si>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</si>
  <si>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</si>
  <si>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</si>
  <si>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</si>
  <si>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</si>
  <si>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</si>
  <si>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</si>
  <si>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</si>
  <si>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</si>
  <si>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</si>
  <si>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</si>
  <si>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</si>
  <si>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</si>
  <si>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</si>
  <si>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</si>
  <si>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</si>
  <si>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</si>
  <si>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</si>
  <si>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</si>
  <si>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</si>
  <si>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</si>
  <si>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</si>
  <si>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</si>
  <si>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</si>
  <si>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</si>
  <si>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</si>
  <si>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</si>
  <si>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</si>
  <si>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</si>
  <si>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</si>
  <si>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</si>
  <si>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</si>
  <si>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</si>
  <si>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</si>
  <si>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</si>
  <si>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</si>
  <si>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</si>
  <si>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</si>
  <si>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</si>
  <si>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</si>
  <si>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</si>
  <si>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</si>
  <si>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</si>
  <si>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</si>
  <si>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</si>
  <si>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</si>
  <si>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</si>
  <si>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</si>
  <si>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</si>
  <si>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</si>
  <si>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</si>
  <si>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</si>
  <si>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</si>
  <si>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</si>
  <si>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</si>
  <si>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</si>
  <si>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</si>
  <si>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</si>
  <si>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</si>
  <si>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</si>
  <si>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</si>
  <si>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</si>
  <si>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</si>
  <si>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</si>
  <si>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</si>
  <si>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</si>
  <si>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</si>
  <si>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</si>
  <si>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</si>
  <si>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</si>
  <si>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</si>
  <si>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</si>
  <si>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</si>
  <si>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</si>
  <si>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</si>
  <si>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</si>
  <si>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</si>
  <si>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</si>
  <si>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</si>
  <si>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</si>
  <si>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</si>
  <si>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</si>
  <si>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</si>
  <si>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</si>
  <si>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</si>
  <si>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</si>
  <si>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</si>
  <si>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</si>
  <si>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</si>
  <si>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</si>
  <si>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</si>
  <si>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</si>
  <si>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</si>
  <si>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</si>
  <si>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</si>
  <si>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</si>
  <si>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</si>
  <si>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</si>
  <si>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</si>
  <si>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</si>
  <si>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</si>
  <si>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</si>
  <si>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</si>
  <si>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</si>
  <si>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</si>
  <si>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</si>
  <si>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</si>
  <si>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</si>
  <si>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</si>
  <si>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</si>
  <si>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</si>
  <si>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</si>
  <si>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</si>
  <si>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</si>
  <si>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</si>
  <si>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</si>
  <si>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</si>
  <si>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</si>
  <si>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</si>
  <si>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</si>
  <si>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</si>
  <si>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</si>
  <si>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</si>
  <si>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</si>
  <si>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</si>
  <si>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</si>
  <si>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</si>
  <si>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</si>
  <si>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</si>
  <si>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</si>
  <si>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</si>
  <si>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</si>
  <si>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</si>
  <si>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</si>
  <si>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</si>
  <si>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</si>
  <si>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</si>
  <si>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</si>
  <si>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</si>
  <si>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</si>
  <si>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</si>
  <si>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</si>
  <si>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</si>
  <si>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</si>
  <si>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</si>
  <si>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</si>
  <si>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</si>
  <si>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</si>
  <si>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</si>
  <si>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</si>
  <si>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</si>
  <si>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</si>
  <si>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</si>
  <si>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</si>
  <si>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</si>
  <si>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</si>
  <si>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</si>
  <si>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</si>
  <si>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</si>
  <si>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</si>
  <si>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</si>
  <si>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</si>
  <si>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</si>
  <si>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</si>
  <si>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</si>
  <si>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</si>
  <si>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</si>
  <si>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</si>
  <si>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</si>
  <si>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</si>
  <si>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</si>
  <si>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</si>
  <si>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</si>
  <si>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</si>
  <si>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</si>
  <si>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</si>
  <si>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</si>
  <si>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</si>
  <si>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</si>
  <si>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</si>
  <si>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</si>
  <si>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</si>
  <si>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</si>
  <si>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</si>
  <si>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</si>
  <si>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</si>
  <si>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</si>
  <si>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</si>
  <si>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</si>
  <si>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</si>
  <si>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</si>
  <si>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</si>
  <si>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</si>
  <si>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</si>
  <si>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</si>
  <si>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</si>
  <si>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</si>
  <si>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</si>
  <si>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</si>
  <si>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</si>
  <si>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</si>
  <si>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</si>
  <si>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</si>
  <si>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</si>
  <si>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</si>
  <si>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</si>
  <si>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</si>
  <si>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</si>
  <si>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</si>
  <si>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</si>
  <si>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</si>
  <si>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</si>
  <si>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</si>
  <si>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</si>
  <si>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</si>
  <si>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</si>
  <si>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</si>
  <si>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</si>
  <si>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</si>
  <si>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</si>
  <si>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</si>
  <si>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</si>
  <si>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</si>
  <si>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</si>
  <si>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</si>
  <si>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</si>
  <si>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</si>
  <si>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</si>
  <si>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</si>
  <si>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</si>
  <si>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</si>
  <si>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</si>
  <si>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</si>
  <si>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</si>
  <si>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</si>
  <si>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</si>
  <si>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</si>
  <si>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</si>
  <si>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</si>
  <si>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</si>
  <si>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</si>
  <si>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</si>
  <si>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</si>
  <si>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</si>
  <si>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</si>
  <si>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</si>
  <si>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</si>
  <si>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</si>
  <si>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</si>
  <si>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</si>
  <si>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</si>
  <si>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</si>
  <si>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</si>
  <si>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</si>
  <si>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</si>
  <si>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</si>
  <si>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</si>
  <si>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</si>
  <si>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</si>
  <si>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</si>
  <si>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</si>
  <si>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</si>
  <si>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</si>
  <si>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</si>
  <si>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</si>
  <si>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</si>
  <si>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</si>
  <si>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</si>
  <si>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</si>
  <si>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</si>
  <si>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</si>
  <si>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</si>
  <si>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</si>
  <si>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</si>
  <si>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</si>
  <si>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</si>
  <si>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</si>
  <si>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</si>
  <si>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</si>
  <si>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</si>
  <si>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</si>
  <si>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</si>
  <si>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</si>
  <si>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</si>
  <si>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</si>
  <si>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</si>
  <si>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</si>
  <si>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</si>
  <si>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</si>
  <si>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</si>
  <si>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</si>
  <si>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</si>
  <si>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</si>
  <si>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</si>
  <si>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</si>
  <si>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</si>
  <si>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</si>
  <si>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</si>
  <si>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</si>
  <si>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</si>
  <si>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</si>
  <si>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</si>
  <si>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</si>
  <si>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</si>
  <si>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</si>
  <si>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</si>
  <si>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</si>
  <si>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</si>
  <si>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</si>
  <si>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</si>
  <si>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</si>
  <si>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</si>
  <si>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</si>
  <si>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</si>
  <si>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</si>
  <si>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</si>
  <si>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</si>
  <si>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</si>
  <si>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</si>
  <si>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</si>
  <si>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</si>
  <si>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</si>
  <si>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</si>
  <si>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</si>
  <si>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</si>
  <si>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</si>
  <si>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</si>
  <si>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</si>
  <si>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</si>
  <si>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</si>
  <si>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</si>
  <si>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</si>
  <si>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</si>
  <si>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</si>
  <si>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</si>
  <si>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</si>
  <si>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</si>
  <si>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</si>
  <si>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</si>
  <si>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</si>
  <si>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</si>
  <si>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</si>
  <si>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</si>
  <si>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</si>
  <si>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</si>
  <si>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</si>
  <si>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</si>
  <si>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</si>
  <si>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</si>
  <si>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</si>
  <si>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</si>
  <si>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</si>
  <si>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</si>
  <si>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</si>
  <si>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</si>
  <si>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</si>
  <si>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</si>
  <si>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</si>
  <si>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</si>
  <si>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</si>
  <si>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</si>
  <si>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</si>
  <si>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</si>
  <si>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</si>
  <si>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</si>
  <si>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</si>
  <si>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</si>
  <si>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</si>
  <si>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</si>
  <si>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</si>
  <si>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</si>
  <si>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</si>
  <si>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</si>
  <si>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</si>
  <si>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</si>
  <si>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</si>
  <si>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</si>
  <si>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</si>
  <si>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</si>
  <si>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</si>
  <si>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</si>
  <si>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</si>
  <si>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</si>
  <si>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</si>
  <si>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</si>
  <si>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</si>
  <si>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</si>
  <si>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</si>
  <si>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</si>
  <si>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</si>
  <si>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</si>
  <si>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</si>
  <si>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</si>
  <si>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</si>
  <si>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</si>
  <si>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</si>
  <si>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</si>
  <si>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</si>
  <si>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</si>
  <si>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</si>
  <si>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</si>
  <si>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</si>
  <si>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</si>
  <si>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</si>
  <si>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</si>
  <si>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</si>
  <si>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</si>
  <si>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</si>
  <si>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</si>
  <si>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</si>
  <si>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</si>
  <si>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</si>
  <si>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</si>
  <si>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</si>
  <si>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</si>
  <si>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</si>
  <si>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</si>
  <si>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</si>
  <si>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</si>
  <si>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</si>
  <si>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</si>
  <si>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</si>
  <si>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</si>
  <si>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</si>
  <si>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</si>
  <si>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</si>
  <si>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</si>
  <si>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</si>
  <si>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</si>
  <si>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</si>
  <si>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</si>
  <si>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</si>
  <si>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</si>
  <si>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</si>
  <si>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</si>
  <si>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</si>
  <si>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</si>
  <si>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</si>
  <si>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</si>
  <si>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</si>
  <si>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</si>
  <si>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</si>
  <si>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</si>
  <si>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</si>
  <si>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</si>
  <si>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</si>
  <si>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</si>
  <si>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</si>
  <si>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</si>
  <si>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</si>
  <si>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</si>
  <si>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</si>
  <si>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</si>
  <si>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</si>
  <si>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</si>
  <si>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</si>
  <si>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</si>
  <si>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</si>
  <si>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</si>
  <si>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</si>
  <si>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</si>
  <si>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</si>
  <si>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</si>
  <si>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</si>
  <si>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</si>
  <si>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</si>
  <si>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</si>
  <si>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</si>
  <si>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</si>
  <si>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</si>
  <si>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</si>
  <si>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</si>
  <si>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</si>
  <si>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</si>
  <si>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</si>
  <si>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</si>
  <si>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</si>
  <si>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</si>
  <si>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</si>
  <si>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</si>
  <si>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</si>
  <si>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</si>
  <si>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</si>
  <si>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</si>
  <si>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</si>
  <si>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</si>
  <si>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</si>
  <si>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</si>
  <si>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</si>
  <si>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</si>
  <si>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</si>
  <si>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</si>
  <si>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</si>
  <si>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</si>
  <si>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</si>
  <si>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</si>
  <si>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</si>
  <si>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</si>
  <si>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</si>
  <si>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</si>
  <si>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</si>
  <si>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</si>
  <si>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</si>
  <si>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</si>
  <si>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</si>
  <si>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</si>
  <si>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</si>
  <si>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</si>
  <si>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</si>
  <si>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</si>
  <si>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</si>
  <si>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</si>
  <si>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</si>
  <si>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</si>
  <si>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</si>
  <si>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</si>
  <si>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</si>
  <si>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</si>
  <si>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</si>
  <si>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</si>
  <si>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</si>
  <si>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</si>
  <si>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</si>
  <si>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</si>
  <si>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</si>
  <si>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</si>
  <si>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</si>
  <si>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</si>
  <si>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</si>
  <si>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</si>
  <si>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</si>
  <si>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</si>
  <si>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</si>
  <si>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</si>
  <si>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</si>
  <si>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</si>
  <si>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</si>
  <si>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</si>
  <si>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</si>
  <si>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</si>
  <si>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</si>
  <si>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</si>
  <si>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</si>
  <si>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</si>
  <si>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</si>
  <si>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</si>
  <si>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</si>
  <si>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</si>
  <si>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</si>
  <si>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</si>
  <si>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</si>
  <si>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</si>
  <si>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</si>
  <si>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</si>
  <si>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</si>
  <si>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</si>
  <si>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</si>
  <si>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</si>
  <si>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</si>
  <si>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</si>
  <si>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</si>
  <si>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</si>
  <si>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</si>
  <si>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</si>
  <si>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</si>
  <si>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</si>
  <si>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</si>
  <si>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</si>
  <si>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</si>
  <si>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</si>
  <si>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</si>
  <si>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</si>
  <si>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</si>
  <si>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</si>
  <si>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</si>
  <si>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</si>
  <si>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</si>
  <si>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</si>
  <si>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</si>
  <si>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</si>
  <si>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</si>
  <si>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</si>
  <si>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</si>
  <si>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</si>
  <si>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</si>
  <si>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</si>
  <si>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</si>
  <si>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</si>
  <si>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</si>
  <si>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</si>
  <si>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</si>
  <si>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</si>
  <si>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</si>
  <si>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</si>
  <si>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</si>
  <si>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</si>
  <si>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</si>
  <si>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</si>
  <si>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</si>
  <si>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</si>
  <si>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</si>
  <si>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</si>
  <si>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</si>
  <si>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</si>
  <si>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</si>
  <si>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</si>
  <si>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</si>
  <si>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</si>
  <si>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</si>
  <si>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</si>
  <si>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</si>
  <si>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</si>
  <si>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</si>
  <si>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</si>
  <si>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</si>
  <si>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</si>
  <si>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</si>
  <si>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</si>
  <si>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</si>
  <si>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</si>
  <si>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</si>
  <si>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</si>
  <si>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</si>
  <si>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</si>
  <si>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</si>
  <si>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</si>
  <si>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</si>
  <si>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</si>
  <si>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</si>
  <si>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</si>
  <si>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</si>
  <si>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</si>
  <si>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</si>
  <si>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</si>
  <si>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</si>
  <si>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</si>
  <si>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</si>
  <si>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</si>
  <si>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</si>
  <si>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</si>
  <si>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</si>
  <si>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</si>
  <si>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</si>
  <si>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</si>
  <si>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</si>
  <si>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</si>
  <si>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</si>
  <si>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</si>
  <si>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</si>
  <si>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</si>
  <si>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</si>
  <si>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</si>
  <si>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</si>
  <si>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</si>
  <si>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</si>
  <si>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</si>
  <si>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</si>
  <si>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</si>
  <si>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</si>
  <si>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</si>
  <si>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</si>
  <si>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</si>
  <si>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</si>
  <si>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</si>
  <si>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</si>
  <si>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</si>
  <si>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</si>
  <si>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</si>
  <si>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</si>
  <si>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</si>
  <si>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</si>
  <si>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</si>
  <si>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</si>
  <si>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</si>
  <si>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</si>
  <si>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</si>
  <si>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</si>
  <si>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</si>
  <si>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</si>
  <si>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</si>
  <si>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</si>
  <si>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</si>
  <si>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</si>
  <si>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</si>
  <si>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</si>
  <si>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</si>
  <si>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</si>
  <si>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</si>
  <si>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</si>
  <si>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</si>
  <si>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</si>
  <si>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</si>
  <si>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</si>
  <si>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</si>
  <si>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</si>
  <si>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</si>
  <si>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</si>
  <si>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</si>
  <si>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</si>
  <si>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</si>
  <si>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</si>
  <si>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</si>
  <si>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</si>
  <si>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</si>
  <si>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</si>
  <si>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</si>
  <si>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</si>
  <si>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</si>
  <si>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</si>
  <si>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</si>
  <si>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</si>
  <si>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</si>
  <si>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</si>
  <si>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</si>
  <si>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</si>
  <si>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</si>
  <si>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</si>
  <si>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</si>
  <si>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</si>
  <si>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</si>
  <si>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</si>
  <si>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</si>
  <si>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</si>
  <si>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</si>
  <si>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</si>
  <si>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</si>
  <si>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</si>
  <si>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</si>
  <si>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</si>
  <si>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</si>
  <si>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</si>
  <si>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</si>
  <si>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</si>
  <si>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</si>
  <si>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</si>
  <si>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</si>
  <si>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</si>
  <si>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</si>
  <si>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</si>
  <si>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</si>
  <si>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</si>
  <si>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</si>
  <si>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</si>
  <si>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</si>
  <si>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</si>
  <si>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</si>
  <si>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</si>
  <si>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</si>
  <si>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</si>
  <si>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</si>
  <si>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</si>
  <si>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</si>
  <si>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</si>
  <si>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</si>
  <si>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</si>
  <si>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</si>
  <si>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</si>
  <si>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</si>
  <si>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</si>
  <si>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</si>
  <si>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</si>
  <si>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</si>
  <si>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</si>
  <si>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</si>
  <si>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</si>
  <si>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</si>
  <si>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</si>
  <si>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</si>
  <si>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</si>
  <si>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</si>
  <si>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</si>
  <si>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</si>
  <si>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</si>
  <si>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</si>
  <si>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</si>
  <si>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</si>
  <si>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</si>
  <si>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</si>
  <si>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</si>
  <si>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</si>
  <si>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</si>
  <si>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</si>
  <si>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</si>
  <si>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</si>
  <si>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</si>
  <si>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</si>
  <si>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</si>
  <si>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</si>
  <si>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</si>
  <si>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</si>
  <si>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</si>
  <si>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</si>
  <si>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</si>
  <si>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</si>
  <si>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</si>
  <si>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</si>
  <si>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</si>
  <si>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</si>
  <si>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</si>
  <si>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</si>
  <si>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</si>
  <si>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</si>
  <si>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</si>
  <si>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</si>
  <si>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</si>
  <si>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</si>
  <si>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</si>
  <si>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</si>
  <si>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</si>
  <si>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</si>
  <si>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</si>
  <si>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</si>
  <si>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</si>
  <si>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</si>
  <si>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</si>
  <si>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</si>
  <si>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</si>
  <si>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</si>
  <si>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</si>
  <si>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</si>
  <si>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</si>
  <si>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</si>
  <si>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</si>
  <si>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</si>
  <si>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</si>
  <si>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</si>
  <si>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</si>
  <si>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</si>
  <si>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</si>
  <si>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</si>
  <si>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</si>
  <si>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</si>
  <si>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</si>
  <si>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</si>
  <si>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</si>
  <si>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</si>
  <si>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</si>
  <si>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</si>
  <si>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</si>
  <si>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</si>
  <si>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</si>
  <si>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</si>
  <si>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</si>
  <si>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</si>
  <si>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</si>
  <si>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</si>
  <si>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</si>
  <si>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</si>
  <si>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</si>
  <si>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</si>
  <si>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</si>
  <si>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</si>
  <si>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</si>
  <si>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</si>
  <si>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</si>
  <si>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</si>
  <si>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</si>
  <si>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</si>
  <si>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</si>
  <si>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</si>
  <si>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</si>
  <si>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</si>
  <si>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</si>
  <si>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</si>
  <si>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</si>
  <si>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</si>
  <si>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</si>
  <si>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</si>
  <si>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</si>
  <si>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</si>
  <si>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</si>
  <si>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</si>
  <si>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</si>
  <si>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</si>
  <si>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</si>
  <si>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</si>
  <si>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</si>
  <si>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</si>
  <si>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</si>
  <si>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</si>
  <si>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</si>
  <si>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</si>
  <si>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</si>
  <si>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</si>
  <si>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</si>
  <si>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</si>
  <si>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</si>
  <si>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</si>
  <si>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</si>
  <si>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</si>
  <si>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</si>
  <si>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</si>
  <si>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</si>
  <si>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</si>
  <si>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</si>
  <si>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</si>
  <si>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</si>
  <si>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</si>
  <si>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</si>
  <si>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</si>
  <si>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</si>
  <si>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</si>
  <si>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</si>
  <si>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</si>
  <si>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</si>
  <si>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</si>
  <si>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</si>
  <si>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</si>
  <si>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</si>
  <si>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</si>
  <si>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</si>
  <si>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</si>
  <si>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</si>
  <si>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</si>
  <si>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</si>
  <si>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</si>
  <si>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</si>
  <si>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</si>
  <si>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</si>
  <si>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</si>
  <si>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</si>
  <si>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</si>
  <si>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</si>
  <si>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</si>
  <si>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</si>
  <si>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</si>
  <si>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</si>
  <si>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</si>
  <si>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</si>
  <si>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</si>
  <si>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</si>
  <si>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</si>
  <si>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</si>
  <si>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</si>
  <si>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</si>
  <si>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</si>
  <si>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</si>
  <si>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</si>
  <si>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</si>
  <si>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</si>
  <si>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</si>
  <si>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</si>
  <si>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</si>
  <si>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</si>
  <si>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</si>
  <si>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</si>
  <si>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</si>
  <si>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</si>
  <si>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</si>
  <si>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</si>
  <si>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</si>
  <si>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</si>
  <si>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</si>
  <si>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</si>
  <si>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</si>
  <si>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</si>
  <si>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</si>
  <si>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</si>
  <si>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</si>
  <si>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</si>
  <si>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</si>
  <si>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</si>
  <si>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</si>
  <si>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</si>
  <si>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</si>
  <si>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</si>
  <si>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</si>
  <si>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</si>
  <si>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</si>
  <si>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</si>
  <si>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</si>
  <si>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</si>
  <si>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</si>
  <si>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</si>
  <si>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</si>
  <si>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</si>
  <si>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</si>
  <si>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</si>
  <si>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</si>
  <si>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</si>
  <si>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</si>
  <si>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</si>
  <si>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</si>
  <si>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</si>
  <si>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</si>
  <si>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</si>
  <si>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</si>
  <si>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</si>
  <si>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</si>
  <si>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</si>
  <si>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</si>
  <si>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</si>
  <si>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</si>
  <si>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</si>
  <si>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</si>
  <si>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</si>
  <si>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</si>
  <si>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</si>
  <si>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</si>
  <si>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</si>
  <si>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</si>
  <si>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</si>
  <si>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</si>
  <si>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</si>
  <si>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</si>
  <si>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</si>
  <si>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</si>
  <si>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</si>
  <si>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</si>
  <si>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</si>
  <si>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</si>
  <si>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</si>
  <si>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</si>
  <si>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</si>
  <si>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</si>
  <si>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</si>
  <si>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</si>
  <si>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</si>
  <si>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</si>
  <si>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</si>
  <si>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</si>
  <si>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</si>
  <si>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</si>
  <si>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</si>
  <si>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</si>
  <si>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</si>
  <si>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</si>
  <si>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</si>
  <si>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</si>
  <si>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</si>
  <si>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</si>
  <si>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</si>
  <si>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</si>
  <si>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</si>
  <si>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</si>
  <si>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</si>
  <si>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</si>
  <si>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</si>
  <si>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</si>
  <si>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</si>
  <si>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</si>
  <si>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</si>
  <si>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</si>
  <si>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</si>
  <si>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</si>
  <si>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</si>
  <si>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</si>
  <si>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</si>
  <si>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</si>
  <si>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</si>
  <si>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</si>
  <si>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</si>
  <si>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</si>
  <si>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</si>
  <si>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</si>
  <si>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</si>
  <si>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</si>
  <si>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</si>
  <si>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</si>
  <si>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</si>
  <si>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</si>
  <si>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</si>
  <si>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</si>
  <si>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</si>
  <si>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</si>
  <si>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</si>
  <si>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</si>
  <si>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</si>
  <si>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</si>
  <si>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</si>
  <si>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</si>
  <si>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</si>
  <si>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</si>
  <si>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</si>
  <si>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</si>
  <si>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</si>
  <si>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</si>
  <si>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</si>
  <si>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</si>
  <si>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</si>
  <si>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</si>
  <si>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</si>
  <si>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</si>
  <si>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</si>
  <si>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</si>
  <si>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</si>
  <si>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</si>
  <si>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</si>
  <si>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</si>
  <si>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</si>
  <si>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</si>
  <si>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</si>
  <si>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</si>
  <si>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</si>
  <si>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</si>
  <si>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</si>
  <si>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</si>
  <si>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</si>
  <si>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</si>
  <si>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</si>
  <si>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</si>
  <si>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</si>
  <si>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</si>
  <si>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</si>
  <si>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</si>
  <si>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</si>
  <si>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</si>
  <si>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</si>
  <si>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</si>
  <si>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</si>
  <si>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</si>
  <si>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</si>
  <si>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</si>
  <si>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</si>
  <si>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</si>
  <si>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</si>
  <si>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</si>
  <si>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</si>
  <si>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</si>
  <si>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</si>
  <si>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</si>
  <si>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</si>
  <si>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</si>
  <si>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</si>
  <si>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</si>
  <si>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</si>
  <si>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</si>
  <si>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</si>
  <si>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</si>
  <si>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</si>
  <si>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</si>
  <si>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</si>
  <si>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</si>
  <si>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</si>
  <si>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</si>
  <si>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</si>
  <si>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</si>
  <si>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</si>
  <si>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</si>
  <si>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</si>
  <si>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</si>
  <si>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</si>
  <si>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</si>
  <si>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</si>
  <si>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</si>
  <si>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</si>
  <si>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</si>
  <si>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</si>
  <si>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</si>
  <si>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</si>
  <si>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</si>
  <si>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</si>
  <si>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</si>
  <si>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</si>
  <si>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</si>
  <si>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</si>
  <si>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</si>
  <si>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</si>
  <si>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</si>
  <si>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</si>
  <si>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</si>
  <si>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</si>
  <si>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</si>
  <si>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</si>
  <si>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</si>
  <si>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</si>
  <si>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</si>
  <si>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</si>
  <si>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</si>
  <si>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</si>
  <si>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</si>
  <si>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</si>
  <si>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</si>
  <si>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</si>
  <si>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</si>
  <si>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</si>
  <si>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</si>
  <si>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</si>
  <si>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</si>
  <si>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</si>
  <si>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</si>
  <si>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</si>
  <si>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</si>
  <si>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</si>
  <si>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</si>
  <si>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</si>
  <si>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</si>
  <si>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</si>
  <si>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</si>
  <si>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</si>
  <si>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</si>
  <si>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</si>
  <si>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</si>
  <si>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</si>
  <si>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</si>
  <si>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</si>
  <si>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</si>
  <si>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</si>
  <si>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</si>
  <si>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</si>
  <si>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</si>
  <si>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</si>
  <si>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</si>
  <si>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</si>
  <si>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</si>
  <si>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</si>
  <si>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</si>
  <si>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</si>
  <si>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</si>
  <si>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</si>
  <si>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</si>
  <si>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</si>
  <si>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</si>
  <si>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</si>
  <si>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</si>
  <si>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</si>
  <si>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</si>
  <si>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</si>
  <si>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</si>
  <si>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</si>
  <si>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</si>
  <si>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</si>
  <si>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</si>
  <si>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</si>
  <si>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</si>
  <si>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</si>
  <si>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</si>
  <si>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</si>
  <si>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</si>
  <si>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</si>
  <si>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</si>
  <si>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</si>
  <si>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</si>
  <si>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</si>
  <si>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</si>
  <si>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</si>
  <si>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</si>
  <si>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</si>
  <si>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</si>
  <si>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</si>
  <si>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</si>
  <si>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</si>
  <si>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</si>
  <si>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</si>
  <si>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</si>
  <si>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</si>
  <si>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</si>
  <si>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</si>
  <si>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</si>
  <si>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</si>
  <si>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</si>
  <si>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</si>
  <si>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</si>
  <si>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</si>
  <si>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</si>
  <si>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</si>
  <si>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</si>
  <si>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</si>
  <si>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</si>
  <si>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</si>
  <si>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</si>
  <si>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</si>
  <si>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</si>
  <si>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</si>
  <si>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</si>
  <si>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</si>
  <si>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</si>
  <si>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</si>
  <si>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</si>
  <si>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</si>
  <si>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</si>
  <si>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</si>
  <si>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</si>
  <si>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</si>
  <si>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</si>
  <si>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</si>
  <si>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</si>
  <si>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</si>
  <si>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</si>
  <si>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</si>
  <si>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</si>
  <si>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</si>
  <si>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</si>
  <si>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</si>
  <si>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</si>
  <si>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</si>
  <si>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</si>
  <si>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</si>
  <si>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</si>
  <si>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</si>
  <si>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</si>
  <si>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</si>
  <si>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</si>
  <si>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</si>
  <si>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</si>
  <si>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</si>
  <si>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</si>
  <si>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</si>
  <si>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</si>
  <si>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</si>
  <si>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</si>
  <si>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</si>
  <si>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</si>
  <si>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</si>
  <si>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</si>
  <si>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</si>
  <si>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</si>
  <si>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</si>
  <si>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</si>
  <si>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</si>
  <si>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</si>
  <si>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</si>
  <si>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</si>
  <si>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</si>
  <si>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</si>
  <si>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</si>
  <si>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</si>
  <si>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</si>
  <si>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</si>
  <si>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</si>
  <si>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</si>
  <si>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</si>
  <si>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</si>
  <si>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</si>
  <si>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</si>
  <si>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</si>
  <si>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</si>
  <si>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</si>
  <si>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</si>
  <si>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</si>
  <si>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</si>
  <si>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</si>
  <si>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</si>
  <si>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</si>
  <si>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</si>
  <si>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</si>
  <si>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</si>
  <si>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</si>
  <si>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</si>
  <si>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</si>
  <si>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</si>
  <si>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</si>
  <si>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</si>
  <si>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</si>
  <si>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</si>
  <si>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</si>
  <si>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</si>
  <si>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</si>
  <si>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</si>
  <si>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</si>
  <si>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</si>
  <si>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</si>
  <si>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</si>
  <si>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</si>
  <si>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</si>
  <si>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</si>
  <si>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</si>
  <si>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</si>
  <si>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</si>
  <si>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</si>
  <si>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</si>
  <si>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</si>
  <si>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</si>
  <si>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</si>
  <si>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</si>
  <si>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</si>
  <si>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</si>
  <si>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</si>
  <si>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</si>
  <si>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</si>
  <si>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</si>
  <si>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</si>
  <si>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</si>
  <si>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</si>
  <si>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</si>
  <si>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</si>
  <si>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</si>
  <si>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</si>
  <si>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</si>
  <si>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</si>
  <si>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</si>
  <si>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</si>
  <si>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</si>
  <si>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</si>
  <si>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</si>
  <si>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</si>
  <si>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</si>
  <si>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</si>
  <si>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</si>
  <si>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</si>
  <si>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</si>
  <si>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</si>
  <si>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</si>
  <si>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</si>
  <si>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</si>
  <si>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</si>
  <si>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</si>
  <si>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</si>
  <si>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</si>
  <si>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</si>
  <si>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</si>
  <si>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</si>
  <si>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</si>
  <si>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</si>
  <si>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</si>
  <si>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</si>
  <si>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</si>
  <si>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</si>
  <si>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</si>
  <si>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</si>
  <si>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</si>
  <si>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</si>
  <si>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</si>
  <si>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</si>
  <si>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</si>
  <si>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</si>
  <si>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</si>
  <si>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</si>
  <si>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</si>
  <si>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</si>
  <si>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</si>
  <si>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</si>
  <si>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</si>
  <si>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</si>
  <si>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</si>
  <si>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</si>
  <si>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</si>
  <si>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</si>
  <si>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</si>
  <si>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</si>
  <si>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</si>
  <si>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</si>
  <si>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</si>
  <si>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</si>
  <si>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</si>
  <si>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</si>
  <si>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</si>
  <si>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</si>
  <si>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</si>
  <si>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</si>
  <si>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</si>
  <si>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</si>
  <si>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</si>
  <si>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</si>
  <si>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</si>
  <si>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</si>
  <si>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</si>
  <si>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</si>
  <si>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</si>
  <si>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</si>
  <si>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</si>
  <si>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</si>
  <si>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</si>
  <si>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</si>
  <si>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</si>
  <si>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</si>
  <si>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</si>
  <si>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</si>
  <si>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</si>
  <si>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</si>
  <si>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</si>
  <si>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</si>
  <si>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</si>
  <si>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</si>
  <si>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</si>
  <si>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</si>
  <si>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</si>
  <si>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</si>
  <si>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</si>
  <si>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</si>
  <si>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</si>
  <si>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</si>
  <si>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</si>
  <si>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</si>
  <si>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</si>
  <si>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</si>
  <si>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</si>
  <si>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</si>
  <si>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</si>
  <si>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</si>
  <si>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</si>
  <si>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</si>
  <si>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</si>
  <si>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</si>
  <si>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</si>
  <si>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</si>
  <si>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</si>
  <si>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</si>
  <si>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</si>
  <si>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</si>
  <si>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</si>
  <si>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</si>
  <si>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</si>
  <si>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</si>
  <si>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</si>
  <si>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</si>
  <si>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</si>
  <si>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</si>
  <si>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</si>
  <si>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</si>
  <si>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</si>
  <si>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</si>
  <si>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</si>
  <si>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</si>
  <si>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</si>
  <si>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</si>
  <si>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</si>
  <si>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</si>
  <si>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</si>
  <si>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</si>
  <si>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</si>
  <si>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</si>
  <si>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</si>
  <si>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</si>
  <si>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</si>
  <si>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</si>
  <si>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</si>
  <si>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</si>
  <si>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</si>
  <si>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</si>
  <si>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</si>
  <si>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</si>
  <si>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</si>
  <si>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</si>
  <si>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</si>
  <si>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</si>
  <si>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</si>
  <si>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</si>
  <si>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</si>
  <si>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</si>
  <si>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</si>
  <si>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</si>
  <si>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</si>
  <si>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</si>
  <si>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</si>
  <si>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</si>
  <si>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</si>
  <si>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</si>
  <si>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</si>
  <si>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</si>
  <si>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</si>
  <si>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</si>
  <si>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</si>
  <si>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</si>
  <si>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</si>
  <si>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</si>
  <si>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</si>
  <si>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</si>
  <si>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</si>
  <si>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</si>
  <si>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</si>
  <si>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</si>
  <si>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</si>
  <si>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</si>
  <si>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</si>
  <si>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</si>
  <si>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</si>
  <si>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</si>
  <si>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</si>
  <si>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</si>
  <si>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</si>
  <si>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</si>
  <si>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</si>
  <si>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</si>
  <si>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</si>
  <si>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</si>
  <si>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</si>
  <si>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</si>
  <si>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</si>
  <si>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</si>
  <si>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</si>
  <si>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</si>
  <si>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</si>
  <si>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</si>
  <si>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</si>
  <si>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</si>
  <si>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</si>
  <si>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</si>
  <si>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</si>
  <si>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</si>
  <si>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</si>
  <si>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</si>
  <si>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</si>
  <si>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</si>
  <si>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</si>
  <si>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</si>
  <si>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</si>
  <si>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</si>
  <si>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</si>
  <si>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</si>
  <si>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</si>
  <si>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</si>
  <si>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</si>
  <si>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</si>
  <si>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</si>
  <si>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</si>
  <si>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</si>
  <si>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</si>
  <si>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</si>
  <si>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</si>
  <si>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</si>
  <si>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</si>
  <si>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</si>
  <si>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</si>
  <si>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</si>
  <si>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</si>
  <si>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</si>
  <si>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</si>
  <si>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</si>
  <si>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</si>
  <si>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</si>
  <si>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</si>
  <si>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</si>
  <si>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</si>
  <si>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</si>
  <si>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</si>
  <si>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</si>
  <si>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</si>
  <si>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</si>
  <si>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</si>
  <si>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</si>
  <si>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</si>
  <si>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</si>
  <si>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</si>
  <si>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</si>
  <si>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</si>
  <si>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</si>
  <si>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</si>
  <si>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</si>
  <si>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</si>
  <si>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</si>
  <si>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</si>
  <si>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</si>
  <si>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</si>
  <si>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</si>
  <si>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</si>
  <si>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</si>
  <si>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</si>
  <si>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</si>
  <si>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</si>
  <si>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</si>
  <si>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</si>
  <si>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</si>
  <si>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</si>
  <si>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</si>
  <si>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</si>
  <si>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</si>
  <si>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</si>
  <si>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</si>
  <si>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</si>
  <si>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</si>
  <si>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</si>
  <si>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</si>
  <si>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</si>
  <si>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</si>
  <si>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</si>
  <si>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</si>
  <si>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</si>
  <si>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</si>
  <si>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</si>
  <si>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</si>
  <si>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</si>
  <si>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</si>
  <si>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</si>
  <si>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</si>
  <si>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</si>
  <si>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</si>
  <si>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</si>
  <si>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</si>
  <si>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</si>
  <si>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</si>
  <si>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</si>
  <si>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</si>
  <si>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</si>
  <si>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</si>
  <si>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</si>
  <si>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</si>
  <si>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</si>
  <si>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</si>
  <si>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</si>
  <si>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</si>
  <si>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</si>
  <si>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</si>
  <si>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</si>
  <si>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</si>
  <si>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</si>
  <si>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</si>
  <si>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</si>
  <si>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</si>
  <si>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</si>
  <si>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</si>
  <si>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</si>
  <si>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</si>
  <si>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</si>
  <si>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</si>
  <si>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</si>
  <si>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</si>
  <si>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</si>
  <si>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</si>
  <si>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</si>
  <si>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</si>
  <si>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</si>
  <si>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</si>
  <si>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</si>
  <si>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</si>
  <si>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</si>
  <si>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</si>
  <si>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</si>
  <si>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</si>
  <si>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</si>
  <si>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</si>
  <si>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</si>
  <si>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</si>
  <si>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</si>
  <si>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</si>
  <si>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</si>
  <si>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</si>
  <si>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</si>
  <si>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</si>
  <si>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</si>
  <si>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</si>
  <si>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</si>
  <si>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</si>
  <si>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</si>
  <si>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</si>
  <si>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</si>
  <si>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</si>
  <si>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</si>
  <si>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</si>
  <si>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</si>
  <si>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</si>
  <si>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</si>
  <si>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</si>
  <si>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</si>
  <si>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</si>
  <si>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</si>
  <si>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</si>
  <si>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</si>
  <si>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</si>
  <si>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</si>
  <si>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</si>
  <si>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</si>
  <si>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</si>
  <si>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</si>
  <si>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</si>
  <si>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</si>
  <si>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</si>
  <si>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</si>
  <si>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</si>
  <si>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</si>
  <si>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</si>
  <si>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</si>
  <si>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</si>
  <si>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</si>
  <si>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</si>
  <si>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</si>
  <si>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</si>
  <si>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</si>
  <si>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</si>
  <si>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</si>
  <si>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</si>
  <si>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</si>
  <si>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</si>
  <si>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</si>
  <si>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</si>
  <si>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</si>
  <si>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</si>
  <si>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</si>
  <si>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</si>
  <si>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</si>
  <si>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</si>
  <si>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</si>
  <si>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</si>
  <si>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</si>
  <si>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</si>
  <si>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</si>
  <si>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</si>
  <si>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</si>
  <si>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</si>
  <si>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</si>
  <si>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</si>
  <si>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</si>
  <si>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</si>
  <si>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</si>
  <si>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</si>
  <si>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</si>
  <si>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</si>
  <si>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</si>
  <si>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</si>
  <si>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</si>
  <si>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</si>
  <si>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</si>
  <si>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</si>
  <si>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</si>
  <si>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</si>
  <si>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</si>
  <si>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</si>
  <si>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</si>
  <si>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</si>
  <si>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</si>
  <si>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</si>
  <si>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</si>
  <si>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</si>
  <si>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</si>
  <si>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</si>
  <si>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</si>
  <si>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</si>
  <si>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</si>
  <si>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</si>
  <si>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</si>
  <si>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</si>
  <si>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</si>
  <si>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</si>
  <si>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</si>
  <si>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</si>
  <si>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</si>
  <si>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</si>
  <si>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</si>
  <si>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</si>
  <si>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</si>
  <si>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</si>
  <si>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</si>
  <si>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</si>
  <si>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</si>
  <si>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</si>
  <si>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</si>
  <si>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</si>
  <si>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</si>
  <si>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</si>
  <si>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</si>
  <si>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</si>
  <si>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</si>
  <si>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</si>
  <si>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</si>
  <si>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</si>
  <si>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</si>
  <si>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</si>
  <si>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</si>
  <si>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</si>
  <si>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</si>
  <si>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</si>
  <si>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</si>
  <si>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</si>
  <si>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</si>
  <si>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</si>
  <si>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</si>
  <si>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</si>
  <si>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</si>
  <si>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</si>
  <si>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</si>
  <si>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</si>
  <si>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</si>
  <si>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</si>
  <si>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</si>
  <si>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</si>
  <si>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</si>
  <si>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</si>
  <si>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</si>
  <si>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</si>
  <si>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</si>
  <si>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</si>
  <si>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</si>
  <si>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</si>
  <si>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</si>
  <si>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</si>
  <si>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</si>
  <si>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</si>
  <si>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</si>
  <si>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</si>
  <si>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</si>
  <si>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</si>
  <si>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</si>
  <si>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</si>
  <si>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</si>
  <si>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</si>
  <si>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</si>
  <si>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</si>
  <si>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</si>
  <si>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</si>
  <si>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</si>
  <si>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</si>
  <si>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</si>
  <si>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</si>
  <si>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</si>
  <si>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</si>
  <si>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</si>
  <si>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</si>
  <si>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</si>
  <si>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</si>
  <si>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</si>
  <si>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</si>
  <si>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</si>
  <si>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</si>
  <si>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</si>
  <si>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</si>
  <si>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</si>
  <si>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</si>
  <si>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</si>
  <si>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</si>
  <si>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</si>
  <si>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</si>
  <si>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</si>
  <si>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</si>
  <si>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</si>
  <si>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</si>
  <si>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</si>
  <si>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</si>
  <si>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</si>
  <si>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</si>
  <si>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</si>
  <si>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</si>
  <si>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</si>
  <si>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</si>
  <si>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</si>
  <si>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</si>
  <si>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</si>
  <si>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</si>
  <si>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</si>
  <si>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</si>
  <si>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</si>
  <si>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</si>
  <si>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</si>
  <si>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</si>
  <si>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</si>
  <si>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</si>
  <si>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</si>
  <si>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</si>
  <si>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</si>
  <si>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</si>
  <si>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</si>
  <si>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</si>
  <si>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</si>
  <si>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</si>
  <si>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</si>
  <si>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</si>
  <si>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</si>
  <si>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</si>
  <si>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</si>
  <si>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</si>
  <si>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</si>
  <si>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</si>
  <si>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</si>
  <si>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</si>
  <si>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</si>
  <si>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</si>
  <si>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</si>
  <si>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</si>
  <si>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</si>
  <si>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</si>
  <si>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</si>
  <si>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</si>
  <si>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</si>
  <si>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</si>
  <si>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</si>
  <si>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</si>
  <si>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</si>
  <si>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</si>
  <si>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</si>
  <si>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</si>
  <si>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</si>
  <si>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</si>
  <si>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</si>
  <si>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</si>
  <si>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</si>
  <si>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</si>
  <si>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</si>
  <si>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</si>
  <si>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</si>
  <si>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</si>
  <si>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</si>
  <si>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</si>
  <si>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</si>
  <si>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</si>
  <si>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</si>
  <si>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</si>
  <si>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</si>
  <si>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</si>
  <si>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</si>
  <si>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</si>
  <si>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</si>
  <si>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</si>
  <si>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</si>
  <si>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</si>
  <si>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</si>
  <si>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</si>
  <si>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</si>
  <si>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</si>
  <si>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</si>
  <si>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</si>
  <si>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</si>
  <si>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</si>
  <si>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</si>
  <si>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</si>
  <si>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</si>
  <si>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</si>
  <si>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</si>
  <si>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</si>
  <si>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</si>
  <si>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</si>
  <si>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</si>
  <si>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</si>
  <si>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</si>
  <si>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</si>
  <si>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</si>
  <si>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</si>
  <si>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</si>
  <si>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</si>
  <si>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</si>
  <si>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</si>
  <si>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</si>
  <si>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</si>
  <si>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</si>
  <si>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</si>
  <si>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</si>
  <si>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</si>
  <si>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</si>
  <si>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</si>
  <si>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</si>
  <si>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</si>
  <si>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</si>
  <si>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</si>
  <si>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</si>
  <si>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</si>
  <si>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</si>
  <si>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</si>
  <si>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</si>
  <si>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</si>
  <si>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</si>
  <si>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</si>
  <si>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</si>
  <si>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</si>
  <si>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</si>
  <si>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</si>
  <si>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</si>
  <si>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</si>
  <si>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</si>
  <si>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</si>
  <si>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</si>
  <si>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</si>
  <si>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</si>
  <si>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</si>
  <si>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</si>
  <si>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</si>
  <si>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</si>
  <si>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</si>
  <si>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</si>
  <si>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</si>
  <si>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</si>
  <si>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</si>
  <si>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</si>
  <si>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</si>
  <si>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</si>
  <si>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</si>
  <si>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</si>
  <si>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</si>
  <si>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</si>
  <si>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</si>
  <si>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</si>
  <si>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</si>
  <si>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</si>
  <si>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</si>
  <si>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</si>
  <si>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</si>
  <si>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</si>
  <si>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</si>
  <si>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</si>
  <si>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</si>
  <si>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</si>
  <si>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</si>
  <si>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</si>
  <si>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</si>
  <si>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</si>
  <si>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</si>
  <si>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</si>
  <si>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</si>
  <si>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</si>
  <si>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</si>
  <si>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</si>
  <si>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</si>
  <si>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</si>
  <si>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</si>
  <si>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</si>
  <si>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</si>
  <si>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</si>
  <si>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</si>
  <si>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</si>
  <si>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</si>
  <si>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</si>
  <si>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</si>
  <si>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</si>
  <si>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</si>
  <si>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</si>
  <si>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</si>
  <si>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</si>
  <si>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</si>
  <si>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</si>
  <si>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</si>
  <si>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</si>
  <si>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</si>
  <si>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</si>
  <si>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</si>
  <si>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</si>
  <si>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</si>
  <si>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</si>
  <si>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</si>
  <si>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</si>
  <si>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</si>
  <si>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</si>
  <si>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</si>
  <si>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</si>
  <si>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</si>
  <si>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</si>
  <si>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</si>
  <si>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</si>
  <si>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</si>
  <si>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</si>
  <si>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</si>
  <si>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</si>
  <si>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</si>
  <si>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</si>
  <si>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</si>
  <si>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</si>
  <si>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</si>
  <si>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</si>
  <si>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</si>
  <si>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</si>
  <si>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</si>
  <si>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</si>
  <si>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</si>
  <si>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</si>
  <si>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</si>
  <si>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</si>
  <si>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</si>
  <si>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</si>
  <si>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</si>
  <si>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</si>
  <si>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</si>
  <si>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</si>
  <si>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</si>
  <si>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</si>
  <si>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</si>
  <si>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</si>
  <si>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</si>
  <si>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</si>
  <si>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</si>
  <si>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</si>
  <si>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</si>
  <si>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</si>
  <si>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</si>
  <si>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</si>
  <si>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</si>
  <si>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</si>
  <si>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</si>
  <si>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</si>
  <si>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</si>
  <si>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</si>
  <si>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</si>
  <si>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</si>
  <si>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</si>
  <si>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</si>
  <si>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</si>
  <si>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</si>
  <si>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</si>
  <si>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</si>
  <si>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</si>
  <si>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</si>
  <si>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</si>
  <si>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</si>
  <si>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</si>
  <si>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</si>
  <si>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</si>
  <si>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</si>
  <si>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</si>
  <si>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</si>
  <si>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</si>
  <si>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</si>
  <si>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</si>
  <si>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</si>
  <si>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</si>
  <si>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</si>
  <si>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</si>
  <si>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</si>
  <si>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</si>
  <si>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</si>
  <si>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</si>
  <si>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</si>
  <si>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</si>
  <si>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</si>
  <si>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</si>
  <si>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</si>
  <si>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</si>
  <si>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</si>
  <si>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</si>
  <si>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</si>
  <si>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</si>
  <si>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</si>
  <si>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</si>
  <si>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</si>
  <si>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</si>
  <si>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</si>
  <si>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</si>
  <si>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</si>
  <si>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</si>
  <si>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</si>
  <si>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</si>
  <si>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</si>
  <si>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</si>
  <si>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</si>
  <si>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</si>
  <si>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</si>
  <si>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</si>
  <si>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</si>
  <si>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</si>
  <si>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</si>
  <si>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</si>
  <si>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</si>
  <si>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</si>
  <si>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</si>
  <si>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</si>
  <si>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</si>
  <si>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</si>
  <si>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</si>
  <si>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</si>
  <si>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</si>
  <si>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</si>
  <si>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</si>
  <si>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</si>
  <si>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</si>
  <si>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</si>
  <si>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</si>
  <si>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</si>
  <si>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</si>
  <si>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</si>
  <si>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</si>
  <si>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</si>
  <si>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</si>
  <si>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</si>
  <si>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</si>
  <si>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</si>
  <si>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</si>
  <si>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</si>
  <si>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</si>
  <si>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</si>
  <si>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</si>
  <si>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</si>
  <si>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</si>
  <si>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</si>
  <si>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</si>
  <si>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</si>
  <si>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</si>
  <si>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</si>
  <si>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</si>
  <si>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</si>
  <si>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</si>
  <si>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</si>
  <si>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</si>
  <si>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</si>
  <si>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</si>
  <si>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</si>
  <si>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</si>
  <si>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</si>
  <si>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</si>
  <si>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</si>
  <si>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</si>
  <si>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</si>
  <si>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</si>
  <si>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</si>
  <si>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</si>
  <si>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</si>
  <si>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</si>
  <si>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</si>
  <si>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</si>
  <si>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</si>
  <si>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</si>
  <si>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</si>
  <si>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</si>
  <si>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</si>
  <si>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</si>
  <si>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</si>
  <si>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</si>
  <si>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</si>
  <si>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</si>
  <si>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</si>
  <si>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</si>
  <si>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</si>
  <si>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</si>
  <si>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</si>
  <si>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</si>
  <si>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</si>
  <si>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</si>
  <si>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</si>
  <si>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</si>
  <si>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</si>
  <si>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</si>
  <si>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</si>
  <si>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</si>
  <si>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</si>
  <si>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</si>
  <si>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</si>
  <si>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</si>
  <si>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</si>
  <si>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</si>
  <si>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</si>
  <si>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</si>
  <si>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</si>
  <si>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</si>
  <si>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</si>
  <si>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</si>
  <si>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</si>
  <si>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</si>
  <si>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</si>
  <si>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</si>
  <si>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</si>
  <si>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</si>
  <si>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</si>
  <si>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</si>
  <si>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</si>
  <si>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</si>
  <si>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</si>
  <si>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</si>
  <si>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</si>
  <si>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</si>
  <si>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</si>
  <si>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</si>
  <si>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</si>
  <si>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</si>
  <si>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</si>
  <si>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</si>
  <si>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</si>
  <si>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</si>
  <si>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</si>
  <si>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</si>
  <si>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</si>
  <si>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</si>
  <si>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</si>
  <si>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</si>
  <si>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</si>
  <si>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</si>
  <si>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</si>
  <si>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</si>
  <si>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</si>
  <si>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</si>
  <si>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</si>
  <si>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</si>
  <si>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</si>
  <si>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</si>
  <si>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</si>
  <si>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</si>
  <si>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</si>
  <si>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</si>
  <si>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</si>
  <si>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</si>
  <si>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</si>
  <si>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</si>
  <si>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</si>
  <si>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</si>
  <si>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</si>
  <si>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</si>
  <si>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</si>
  <si>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</si>
  <si>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</si>
  <si>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</si>
  <si>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</si>
  <si>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</si>
  <si>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</si>
  <si>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</si>
  <si>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</si>
  <si>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</si>
  <si>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</si>
  <si>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</si>
  <si>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</si>
  <si>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</si>
  <si>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</si>
  <si>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</si>
  <si>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</si>
  <si>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</si>
  <si>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</si>
  <si>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</si>
  <si>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</si>
  <si>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</si>
  <si>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</si>
  <si>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</si>
  <si>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</si>
  <si>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</si>
  <si>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</si>
  <si>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</si>
  <si>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</si>
  <si>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</si>
  <si>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</si>
  <si>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</si>
  <si>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</si>
  <si>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</si>
  <si>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</si>
  <si>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</si>
  <si>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</si>
  <si>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</si>
  <si>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</si>
  <si>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</si>
  <si>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</si>
  <si>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</si>
  <si>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</si>
  <si>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</si>
  <si>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</si>
  <si>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</si>
  <si>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</si>
  <si>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</si>
  <si>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</si>
  <si>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</si>
  <si>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</si>
  <si>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</si>
  <si>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</si>
  <si>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</si>
  <si>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</si>
  <si>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</si>
  <si>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</si>
  <si>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</si>
  <si>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</si>
  <si>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</si>
  <si>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</si>
  <si>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</si>
  <si>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</si>
  <si>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</si>
  <si>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</si>
  <si>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</si>
  <si>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</si>
  <si>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</si>
  <si>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</si>
  <si>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</si>
  <si>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</si>
  <si>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</si>
  <si>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</si>
  <si>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</si>
  <si>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</si>
  <si>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</si>
  <si>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</si>
  <si>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</si>
  <si>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</si>
  <si>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</si>
  <si>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</si>
  <si>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</si>
  <si>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</si>
  <si>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</si>
  <si>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</si>
  <si>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</si>
  <si>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</si>
  <si>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</si>
  <si>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</si>
  <si>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</si>
  <si>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</si>
  <si>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</si>
  <si>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</si>
  <si>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</si>
  <si>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</si>
  <si>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</si>
  <si>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</si>
  <si>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</si>
  <si>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</si>
  <si>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</si>
  <si>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</si>
  <si>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</si>
  <si>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</si>
  <si>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</si>
  <si>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</si>
  <si>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</si>
  <si>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</si>
  <si>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</si>
  <si>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</si>
  <si>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</si>
  <si>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</si>
  <si>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</si>
  <si>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</si>
  <si>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</si>
  <si>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</si>
  <si>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</si>
  <si>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</si>
  <si>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</si>
  <si>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</si>
  <si>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</si>
  <si>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</si>
  <si>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</si>
  <si>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</si>
  <si>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</si>
  <si>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</si>
  <si>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</si>
  <si>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</si>
  <si>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</si>
  <si>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</si>
  <si>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</si>
  <si>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</si>
  <si>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</si>
  <si>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</si>
  <si>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</si>
  <si>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</si>
  <si>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</si>
  <si>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</si>
  <si>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</si>
  <si>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</si>
  <si>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</si>
  <si>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</si>
  <si>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</si>
  <si>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</si>
  <si>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</si>
  <si>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</si>
  <si>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</si>
  <si>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</si>
  <si>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</si>
  <si>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</si>
  <si>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</si>
  <si>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</si>
  <si>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</si>
  <si>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</si>
  <si>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</si>
  <si>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</si>
  <si>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</si>
  <si>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</si>
  <si>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</si>
  <si>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</si>
  <si>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</si>
  <si>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</si>
  <si>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</si>
  <si>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</si>
  <si>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</si>
  <si>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</si>
  <si>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</si>
  <si>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</si>
  <si>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</si>
  <si>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</si>
  <si>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</si>
  <si>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</si>
  <si>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</si>
  <si>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</si>
  <si>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</si>
  <si>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</si>
  <si>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</si>
  <si>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</si>
  <si>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</si>
  <si>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</si>
  <si>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</si>
  <si>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</si>
  <si>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</si>
  <si>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</si>
  <si>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</si>
  <si>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</si>
  <si>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</si>
  <si>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</si>
  <si>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</si>
  <si>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</si>
  <si>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</si>
  <si>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</si>
  <si>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</si>
  <si>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</si>
  <si>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</si>
  <si>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</si>
  <si>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</si>
  <si>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</si>
  <si>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</si>
  <si>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</si>
  <si>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</si>
  <si>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</si>
  <si>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</si>
  <si>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</si>
  <si>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</si>
  <si>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</si>
  <si>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</si>
  <si>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</si>
  <si>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</si>
  <si>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</si>
  <si>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</si>
  <si>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</si>
  <si>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</si>
  <si>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</si>
  <si>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</si>
  <si>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</si>
  <si>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</si>
  <si>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</si>
  <si>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</si>
  <si>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</si>
  <si>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</si>
  <si>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</si>
  <si>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</si>
  <si>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</si>
  <si>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</si>
  <si>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</si>
  <si>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</si>
  <si>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</si>
  <si>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</si>
  <si>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</si>
  <si>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</si>
  <si>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</si>
  <si>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</si>
  <si>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</si>
  <si>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</si>
  <si>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</si>
  <si>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</si>
  <si>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</si>
  <si>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</si>
  <si>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</si>
  <si>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</si>
  <si>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</si>
  <si>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</si>
  <si>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</si>
  <si>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</si>
  <si>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</si>
  <si>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</si>
  <si>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</si>
  <si>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</si>
  <si>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</si>
  <si>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</si>
  <si>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</si>
  <si>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</si>
  <si>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</si>
  <si>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</si>
  <si>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</si>
  <si>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</si>
  <si>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</si>
  <si>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</si>
  <si>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</si>
  <si>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</si>
  <si>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</si>
  <si>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</si>
  <si>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</si>
  <si>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</si>
  <si>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</si>
  <si>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</si>
  <si>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</si>
  <si>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</si>
  <si>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</si>
  <si>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</si>
  <si>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</si>
  <si>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</si>
  <si>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</si>
  <si>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</si>
  <si>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</si>
  <si>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</si>
  <si>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</si>
  <si>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</si>
  <si>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</si>
  <si>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</si>
  <si>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</si>
  <si>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</si>
  <si>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</si>
  <si>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</si>
  <si>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</si>
  <si>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</si>
  <si>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</si>
  <si>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</si>
  <si>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</si>
  <si>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</si>
  <si>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</si>
  <si>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</si>
  <si>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</si>
  <si>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</si>
  <si>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</si>
  <si>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</si>
  <si>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</si>
  <si>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</si>
  <si>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</si>
  <si>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</si>
  <si>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</si>
  <si>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</si>
  <si>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</si>
  <si>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</si>
  <si>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</si>
  <si>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</si>
  <si>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</si>
  <si>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</si>
  <si>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</si>
  <si>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</si>
  <si>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</si>
  <si>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</si>
  <si>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</si>
  <si>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</si>
  <si>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</si>
  <si>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</si>
  <si>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</si>
  <si>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</si>
  <si>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</si>
  <si>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</si>
  <si>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</si>
  <si>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</si>
  <si>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</si>
  <si>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</si>
  <si>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</si>
  <si>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</si>
  <si>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</si>
  <si>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</si>
  <si>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</si>
  <si>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</si>
  <si>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</si>
  <si>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</si>
  <si>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</si>
  <si>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</si>
  <si>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</si>
  <si>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</si>
  <si>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</si>
  <si>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</si>
  <si>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</si>
  <si>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</si>
  <si>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</si>
  <si>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</si>
  <si>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</si>
  <si>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</si>
  <si>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</si>
  <si>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</si>
  <si>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</si>
  <si>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</si>
  <si>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</si>
  <si>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</si>
  <si>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</si>
  <si>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</si>
  <si>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</si>
  <si>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</si>
  <si>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</si>
  <si>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</si>
  <si>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</si>
  <si>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</si>
  <si>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</si>
  <si>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</si>
  <si>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</si>
  <si>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</si>
  <si>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</si>
  <si>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</si>
  <si>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</si>
  <si>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</si>
  <si>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</si>
  <si>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</si>
  <si>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</si>
  <si>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</si>
  <si>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</si>
  <si>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</si>
  <si>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</si>
  <si>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</si>
  <si>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</si>
  <si>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</si>
  <si>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</si>
  <si>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</si>
  <si>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</si>
  <si>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</si>
  <si>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</si>
  <si>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</si>
  <si>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</si>
  <si>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</si>
  <si>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</si>
  <si>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</si>
  <si>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</si>
  <si>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</si>
  <si>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</si>
  <si>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</si>
  <si>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</si>
  <si>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</si>
  <si>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</si>
  <si>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</si>
  <si>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</si>
  <si>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</si>
  <si>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</si>
  <si>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</si>
  <si>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</si>
  <si>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</si>
  <si>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</si>
  <si>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</si>
  <si>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</si>
  <si>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</si>
  <si>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</si>
  <si>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</si>
  <si>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</si>
  <si>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</si>
  <si>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</si>
  <si>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</si>
  <si>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</si>
  <si>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</si>
  <si>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</si>
  <si>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</si>
  <si>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</si>
  <si>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</si>
  <si>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</si>
  <si>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</si>
  <si>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</si>
  <si>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</si>
  <si>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</si>
  <si>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</si>
  <si>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</si>
  <si>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</si>
  <si>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</si>
  <si>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</si>
  <si>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</si>
  <si>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</si>
  <si>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</si>
  <si>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</si>
  <si>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</si>
  <si>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</si>
  <si>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</si>
  <si>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</si>
  <si>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</si>
  <si>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</si>
  <si>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</si>
  <si>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</si>
  <si>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</si>
  <si>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</si>
  <si>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</si>
  <si>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</si>
  <si>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</si>
  <si>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</si>
  <si>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</si>
  <si>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</si>
  <si>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</si>
  <si>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</si>
  <si>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</si>
  <si>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</si>
  <si>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</si>
  <si>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</si>
  <si>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</si>
  <si>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</si>
  <si>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</si>
  <si>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</si>
  <si>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</si>
  <si>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</si>
  <si>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</si>
  <si>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</si>
  <si>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</si>
  <si>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</si>
  <si>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</si>
  <si>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</si>
  <si>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</si>
  <si>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</si>
  <si>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</si>
  <si>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</si>
  <si>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</si>
  <si>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</si>
  <si>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</si>
  <si>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</si>
  <si>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</si>
  <si>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</si>
  <si>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</si>
  <si>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</si>
  <si>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</si>
  <si>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</si>
  <si>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</si>
  <si>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</si>
  <si>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</si>
  <si>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</si>
  <si>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</si>
  <si>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</si>
  <si>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</si>
  <si>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</si>
  <si>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</si>
  <si>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</si>
  <si>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</si>
  <si>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</si>
  <si>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</si>
  <si>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</si>
  <si>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</si>
  <si>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</si>
  <si>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</si>
  <si>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</si>
  <si>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</si>
  <si>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</si>
  <si>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</si>
  <si>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</si>
  <si>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</si>
  <si>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</si>
  <si>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</si>
  <si>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</si>
  <si>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</si>
  <si>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</si>
  <si>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</si>
  <si>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</si>
  <si>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</si>
  <si>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</si>
  <si>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</si>
  <si>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</si>
  <si>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</si>
  <si>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</si>
  <si>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</si>
  <si>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</si>
  <si>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</si>
  <si>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</si>
  <si>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</si>
  <si>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</si>
  <si>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</si>
  <si>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</si>
  <si>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</si>
  <si>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</si>
  <si>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</si>
  <si>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</si>
  <si>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</si>
  <si>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</si>
  <si>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</si>
  <si>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</si>
  <si>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</si>
  <si>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</si>
  <si>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</si>
  <si>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</si>
  <si>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</si>
  <si>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</si>
  <si>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</si>
  <si>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</si>
  <si>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</si>
  <si>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</si>
  <si>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</si>
  <si>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</si>
  <si>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</si>
  <si>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</si>
  <si>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</si>
  <si>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</si>
  <si>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</si>
  <si>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</si>
  <si>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</si>
  <si>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</si>
  <si>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</si>
  <si>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</si>
  <si>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</si>
  <si>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</si>
  <si>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</si>
  <si>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</si>
  <si>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</si>
  <si>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</si>
  <si>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</si>
  <si>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</si>
  <si>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</si>
  <si>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</si>
  <si>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</si>
  <si>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</si>
  <si>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</si>
  <si>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</si>
  <si>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</si>
  <si>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</si>
  <si>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</si>
  <si>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</si>
  <si>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</si>
  <si>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</si>
  <si>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</si>
  <si>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</si>
  <si>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</si>
  <si>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</si>
  <si>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</si>
  <si>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</si>
  <si>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</si>
  <si>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</si>
  <si>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</si>
  <si>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</si>
  <si>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</si>
  <si>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</si>
  <si>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</si>
  <si>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</si>
  <si>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</si>
  <si>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</si>
  <si>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</si>
  <si>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</si>
  <si>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</si>
  <si>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</si>
  <si>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</si>
  <si>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</si>
  <si>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</si>
  <si>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</si>
  <si>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</si>
  <si>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</si>
  <si>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</si>
  <si>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</si>
  <si>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</si>
  <si>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</si>
  <si>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</si>
  <si>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</si>
  <si>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</si>
  <si>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</si>
  <si>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</si>
  <si>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</si>
  <si>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</si>
  <si>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</si>
  <si>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</si>
  <si>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</si>
  <si>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</si>
  <si>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</si>
  <si>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</si>
  <si>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</si>
  <si>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</si>
  <si>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</si>
  <si>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</si>
  <si>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</si>
  <si>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</si>
  <si>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</si>
  <si>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</si>
  <si>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</si>
  <si>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</si>
  <si>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</si>
  <si>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</si>
  <si>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</si>
  <si>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</si>
  <si>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</si>
  <si>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</si>
  <si>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</si>
  <si>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</si>
  <si>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</si>
  <si>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</si>
  <si>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</si>
  <si>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</si>
  <si>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</si>
  <si>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</si>
  <si>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</si>
  <si>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</si>
  <si>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</si>
  <si>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</si>
  <si>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</si>
  <si>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</si>
  <si>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</si>
  <si>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</si>
  <si>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</si>
  <si>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</si>
  <si>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</si>
  <si>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</si>
  <si>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</si>
  <si>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</si>
  <si>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</si>
  <si>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</si>
  <si>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</si>
  <si>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</si>
  <si>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</si>
  <si>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</si>
  <si>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</si>
  <si>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</si>
  <si>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</si>
  <si>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</si>
  <si>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</si>
  <si>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</si>
  <si>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</si>
  <si>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</si>
  <si>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</si>
  <si>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</si>
  <si>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</si>
  <si>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</si>
  <si>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</si>
  <si>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</si>
  <si>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</si>
  <si>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</si>
  <si>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</si>
  <si>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</si>
  <si>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</si>
  <si>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</si>
  <si>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</si>
  <si>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</si>
  <si>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</si>
  <si>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</si>
  <si>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</si>
  <si>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</si>
  <si>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</si>
  <si>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</si>
  <si>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</si>
  <si>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</si>
  <si>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</si>
  <si>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</si>
  <si>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</si>
  <si>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</si>
  <si>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</si>
  <si>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</si>
  <si>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</si>
  <si>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</si>
  <si>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</si>
  <si>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</si>
  <si>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</si>
  <si>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</si>
  <si>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</si>
  <si>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</si>
  <si>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</si>
  <si>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</si>
  <si>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</si>
  <si>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</si>
  <si>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</si>
  <si>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</si>
  <si>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</si>
  <si>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</si>
  <si>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</si>
  <si>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</si>
  <si>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</si>
  <si>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</si>
  <si>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</si>
  <si>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</si>
  <si>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</si>
  <si>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</si>
  <si>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</si>
  <si>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</si>
  <si>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</si>
  <si>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</si>
  <si>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</si>
  <si>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</si>
  <si>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</si>
  <si>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</si>
  <si>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</si>
  <si>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</si>
  <si>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</si>
  <si>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</si>
  <si>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</si>
  <si>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</si>
  <si>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</si>
  <si>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</si>
  <si>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</si>
  <si>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</si>
  <si>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</si>
  <si>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</si>
  <si>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</si>
  <si>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</si>
  <si>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</si>
  <si>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</si>
  <si>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</si>
  <si>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</si>
  <si>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</si>
  <si>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</si>
  <si>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</si>
  <si>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</si>
  <si>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</si>
  <si>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</si>
  <si>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</si>
  <si>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</si>
  <si>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</si>
  <si>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</si>
  <si>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</si>
  <si>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</si>
  <si>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</si>
  <si>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</si>
  <si>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</si>
  <si>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</si>
  <si>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</si>
  <si>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</si>
  <si>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</si>
  <si>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</si>
  <si>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</si>
  <si>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</si>
  <si>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</si>
  <si>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</si>
  <si>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</si>
  <si>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</si>
  <si>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</si>
  <si>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</si>
  <si>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</si>
  <si>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</si>
  <si>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</si>
  <si>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</si>
  <si>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</si>
  <si>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</si>
  <si>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</si>
  <si>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</si>
  <si>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</si>
  <si>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</si>
  <si>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</si>
  <si>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</si>
  <si>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</si>
  <si>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</si>
  <si>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</si>
  <si>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</si>
  <si>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</si>
  <si>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</si>
  <si>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</si>
  <si>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</si>
  <si>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</si>
  <si>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</si>
  <si>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</si>
  <si>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</si>
  <si>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</si>
  <si>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</si>
  <si>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</si>
  <si>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</si>
  <si>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</si>
  <si>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</si>
  <si>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</si>
  <si>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</si>
  <si>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</si>
  <si>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</si>
  <si>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</si>
  <si>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</si>
  <si>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</si>
  <si>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</si>
  <si>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</si>
  <si>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</si>
  <si>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</si>
  <si>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</si>
  <si>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</si>
  <si>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</si>
  <si>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</si>
  <si>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</si>
  <si>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</si>
  <si>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</si>
  <si>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</si>
  <si>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</si>
  <si>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</si>
  <si>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</si>
  <si>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</si>
  <si>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</si>
  <si>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</si>
  <si>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</si>
  <si>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</si>
  <si>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</si>
  <si>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</si>
  <si>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</si>
  <si>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</si>
  <si>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</si>
  <si>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</si>
  <si>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</si>
  <si>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</si>
  <si>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</si>
  <si>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</si>
  <si>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</si>
  <si>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</si>
  <si>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</si>
  <si>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</si>
  <si>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</si>
  <si>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</si>
  <si>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</si>
  <si>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</si>
  <si>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</si>
  <si>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</si>
  <si>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</si>
  <si>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</si>
  <si>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</si>
  <si>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</si>
  <si>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</si>
  <si>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</si>
  <si>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</si>
  <si>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</si>
  <si>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</si>
  <si>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</si>
  <si>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</si>
  <si>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</si>
  <si>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</si>
  <si>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</si>
  <si>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</si>
  <si>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</si>
  <si>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</si>
  <si>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</si>
  <si>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</si>
  <si>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</si>
  <si>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</si>
  <si>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</si>
  <si>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</si>
  <si>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</si>
  <si>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</si>
  <si>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</si>
  <si>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</si>
  <si>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</si>
  <si>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</si>
  <si>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</si>
  <si>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</si>
  <si>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</si>
  <si>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</si>
  <si>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</si>
  <si>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</si>
  <si>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</si>
  <si>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</si>
  <si>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</si>
  <si>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</si>
  <si>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</si>
  <si>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</si>
  <si>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</si>
  <si>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</si>
  <si>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</si>
  <si>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</si>
  <si>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</si>
  <si>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</si>
  <si>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</si>
  <si>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</si>
  <si>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</si>
  <si>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</si>
  <si>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</si>
  <si>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</si>
  <si>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</si>
  <si>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</si>
  <si>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</si>
  <si>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</si>
  <si>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</si>
  <si>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</si>
  <si>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</si>
  <si>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</si>
  <si>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</si>
  <si>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</si>
  <si>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</si>
  <si>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</si>
  <si>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</si>
  <si>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</si>
  <si>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</si>
  <si>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</si>
  <si>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</si>
  <si>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</si>
  <si>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</si>
  <si>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</si>
  <si>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</si>
  <si>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</si>
  <si>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</si>
  <si>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</si>
  <si>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</si>
  <si>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</si>
  <si>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</si>
  <si>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</si>
  <si>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</si>
  <si>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</si>
  <si>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</si>
  <si>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</si>
  <si>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</si>
  <si>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</si>
  <si>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</si>
  <si>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</si>
  <si>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</si>
  <si>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</si>
  <si>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</si>
  <si>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</si>
  <si>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</si>
  <si>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</si>
  <si>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</si>
  <si>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</si>
  <si>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</si>
  <si>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</si>
  <si>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</si>
  <si>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</si>
  <si>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</si>
  <si>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</si>
  <si>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</si>
  <si>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</si>
  <si>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</si>
  <si>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</si>
  <si>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</si>
  <si>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</si>
  <si>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</si>
  <si>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</si>
  <si>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</si>
  <si>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</si>
  <si>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</si>
  <si>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</si>
  <si>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</si>
  <si>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</si>
  <si>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</si>
  <si>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</si>
  <si>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</si>
  <si>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</si>
  <si>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</si>
  <si>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</si>
  <si>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</si>
  <si>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</si>
  <si>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</si>
  <si>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</si>
  <si>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</si>
  <si>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</si>
  <si>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</si>
  <si>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</si>
  <si>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</si>
  <si>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</si>
  <si>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</si>
  <si>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</si>
  <si>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</si>
  <si>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</si>
  <si>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</si>
  <si>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</si>
  <si>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</si>
  <si>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</si>
  <si>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</si>
  <si>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</si>
  <si>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</si>
  <si>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</si>
  <si>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</si>
  <si>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</si>
  <si>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</si>
  <si>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</si>
  <si>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</si>
  <si>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</si>
  <si>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</si>
  <si>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</si>
  <si>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</si>
  <si>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</si>
  <si>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</si>
  <si>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</si>
  <si>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</si>
  <si>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</si>
  <si>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</si>
  <si>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</si>
  <si>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</si>
  <si>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</si>
  <si>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</si>
  <si>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</si>
  <si>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</si>
  <si>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</si>
  <si>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</si>
  <si>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</si>
  <si>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</si>
  <si>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</si>
  <si>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</si>
  <si>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</si>
  <si>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</si>
  <si>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</si>
  <si>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</si>
  <si>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</si>
  <si>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</si>
  <si>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</si>
  <si>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</si>
  <si>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</si>
  <si>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</si>
  <si>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</si>
  <si>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</si>
  <si>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</si>
  <si>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</si>
  <si>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</si>
  <si>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</si>
  <si>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</si>
  <si>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</si>
  <si>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</si>
  <si>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</si>
  <si>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</si>
  <si>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</si>
  <si>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</si>
  <si>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</si>
  <si>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</si>
  <si>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</si>
  <si>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</si>
  <si>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</si>
  <si>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</si>
  <si>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</si>
  <si>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</si>
  <si>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</si>
  <si>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</si>
  <si>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</si>
  <si>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</si>
  <si>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</si>
  <si>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</si>
  <si>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</si>
  <si>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</si>
  <si>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</si>
  <si>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</si>
  <si>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</si>
  <si>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</si>
  <si>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</si>
  <si>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</si>
  <si>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</si>
  <si>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</si>
  <si>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</si>
  <si>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</si>
  <si>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</si>
  <si>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</si>
  <si>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</si>
  <si>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</si>
  <si>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</si>
  <si>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</si>
  <si>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</si>
  <si>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</si>
  <si>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</si>
  <si>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</si>
  <si>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</si>
  <si>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</si>
  <si>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</si>
  <si>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</si>
  <si>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</si>
  <si>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</si>
  <si>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</si>
  <si>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</si>
  <si>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</si>
  <si>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</si>
  <si>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</si>
  <si>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</si>
  <si>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</si>
  <si>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</si>
  <si>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</si>
  <si>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</si>
  <si>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</si>
  <si>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</si>
  <si>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</si>
  <si>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</si>
  <si>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</si>
  <si>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</si>
  <si>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</si>
  <si>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</si>
  <si>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</si>
  <si>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</si>
  <si>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</si>
  <si>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</si>
  <si>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</si>
  <si>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</si>
  <si>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</si>
  <si>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</si>
  <si>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</si>
  <si>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</si>
  <si>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</si>
  <si>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</si>
  <si>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</si>
  <si>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</si>
  <si>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</si>
  <si>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</si>
  <si>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</si>
  <si>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</si>
  <si>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</si>
  <si>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</si>
  <si>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</si>
  <si>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</si>
  <si>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</si>
  <si>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</si>
  <si>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</si>
  <si>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</si>
  <si>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</si>
  <si>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</si>
  <si>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</si>
  <si>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</si>
  <si>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</si>
  <si>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</si>
  <si>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</si>
  <si>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</si>
  <si>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</si>
  <si>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</si>
  <si>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</si>
  <si>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</si>
  <si>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</si>
  <si>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</si>
  <si>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</si>
  <si>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</si>
  <si>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</si>
  <si>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</si>
  <si>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</si>
  <si>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</si>
  <si>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</si>
  <si>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</si>
  <si>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</si>
  <si>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</si>
  <si>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</si>
  <si>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</si>
  <si>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</si>
  <si>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</si>
  <si>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</si>
  <si>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</si>
  <si>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</si>
  <si>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</si>
  <si>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</si>
  <si>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</si>
  <si>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</si>
  <si>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</si>
  <si>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</si>
  <si>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</si>
  <si>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</si>
  <si>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</si>
  <si>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</si>
  <si>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</si>
  <si>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</si>
  <si>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</si>
  <si>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</si>
  <si>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</si>
  <si>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</si>
  <si>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</si>
  <si>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</si>
  <si>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</si>
  <si>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</si>
  <si>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</si>
  <si>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</si>
  <si>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</si>
  <si>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</si>
  <si>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</si>
  <si>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</si>
  <si>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</si>
  <si>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</si>
  <si>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</si>
  <si>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</si>
  <si>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</si>
  <si>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</si>
  <si>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</si>
  <si>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</si>
  <si>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</si>
  <si>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</si>
  <si>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</si>
  <si>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</si>
  <si>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</si>
  <si>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</si>
  <si>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</si>
  <si>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</si>
  <si>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</si>
  <si>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</si>
  <si>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</si>
  <si>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</si>
  <si>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</si>
  <si>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</si>
  <si>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</si>
  <si>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</si>
  <si>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</si>
  <si>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</si>
  <si>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</si>
  <si>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</si>
  <si>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</si>
  <si>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</si>
  <si>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</si>
  <si>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</si>
  <si>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</si>
  <si>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</si>
  <si>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</si>
  <si>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</si>
  <si>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</si>
  <si>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</si>
  <si>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</si>
  <si>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</si>
  <si>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</si>
  <si>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</si>
  <si>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</si>
  <si>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</si>
  <si>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</si>
  <si>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</si>
  <si>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</si>
  <si>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</si>
  <si>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</si>
  <si>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</si>
  <si>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</si>
  <si>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</si>
  <si>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</si>
  <si>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</si>
  <si>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</si>
  <si>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</si>
  <si>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</si>
  <si>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</si>
  <si>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</si>
  <si>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</si>
  <si>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</si>
  <si>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</si>
  <si>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</si>
  <si>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</si>
  <si>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</si>
  <si>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</si>
  <si>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</si>
  <si>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</si>
  <si>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</si>
  <si>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</si>
  <si>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</si>
  <si>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</si>
  <si>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</si>
  <si>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</si>
  <si>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</si>
  <si>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</si>
  <si>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</si>
  <si>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</si>
  <si>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</si>
  <si>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</si>
  <si>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</si>
  <si>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</si>
  <si>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</si>
  <si>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</si>
  <si>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</si>
  <si>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</si>
  <si>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</si>
  <si>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</si>
  <si>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</si>
  <si>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</si>
  <si>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</si>
  <si>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</si>
  <si>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</si>
  <si>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</si>
  <si>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</si>
  <si>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</si>
  <si>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</si>
  <si>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</si>
  <si>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</si>
  <si>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</si>
  <si>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</si>
  <si>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</si>
  <si>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</si>
  <si>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</si>
  <si>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</si>
  <si>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</si>
  <si>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</si>
  <si>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</si>
  <si>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</si>
  <si>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</si>
  <si>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</si>
  <si>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</si>
  <si>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</si>
  <si>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</si>
  <si>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</si>
  <si>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</si>
  <si>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</si>
  <si>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</si>
  <si>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</si>
  <si>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</si>
  <si>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</si>
  <si>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</si>
  <si>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</si>
  <si>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</si>
  <si>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</si>
  <si>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</si>
  <si>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</si>
  <si>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</si>
  <si>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</si>
  <si>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</si>
  <si>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</si>
  <si>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</si>
  <si>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</si>
  <si>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</si>
  <si>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</si>
  <si>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</si>
  <si>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</si>
  <si>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</si>
  <si>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</si>
  <si>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</si>
  <si>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</si>
  <si>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</si>
  <si>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</si>
  <si>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</si>
  <si>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</si>
  <si>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</si>
  <si>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</si>
  <si>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</si>
  <si>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</si>
  <si>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</si>
  <si>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</si>
  <si>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</si>
  <si>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</si>
  <si>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</si>
  <si>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</si>
  <si>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</si>
  <si>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</si>
  <si>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</si>
  <si>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</si>
  <si>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</si>
  <si>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</si>
  <si>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</si>
  <si>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</si>
  <si>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</si>
  <si>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</si>
  <si>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</si>
  <si>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</si>
  <si>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</si>
  <si>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</si>
  <si>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</si>
  <si>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</si>
  <si>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</si>
  <si>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</si>
  <si>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</si>
  <si>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</si>
  <si>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</si>
  <si>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</si>
  <si>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</si>
  <si>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</si>
  <si>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</si>
  <si>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</si>
  <si>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</si>
  <si>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</si>
  <si>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</si>
  <si>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</si>
  <si>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</si>
  <si>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</si>
  <si>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</si>
  <si>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</si>
  <si>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</si>
  <si>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</si>
  <si>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</si>
  <si>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</si>
  <si>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</si>
  <si>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</si>
  <si>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</si>
  <si>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</si>
  <si>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</si>
  <si>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</si>
  <si>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</si>
  <si>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</si>
  <si>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</si>
  <si>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</si>
  <si>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</si>
  <si>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</si>
  <si>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</si>
  <si>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</si>
  <si>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</si>
  <si>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</si>
  <si>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</si>
  <si>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</si>
  <si>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</si>
  <si>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</si>
  <si>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</si>
  <si>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</si>
  <si>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</si>
  <si>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</si>
  <si>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</si>
  <si>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</si>
  <si>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</si>
  <si>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</si>
  <si>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</si>
  <si>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</si>
  <si>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</si>
  <si>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</si>
  <si>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</si>
  <si>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</si>
  <si>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</si>
  <si>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</si>
  <si>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</si>
  <si>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</si>
  <si>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</si>
  <si>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</si>
  <si>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</si>
  <si>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</si>
  <si>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</si>
  <si>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</si>
  <si>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</si>
  <si>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</si>
  <si>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</si>
  <si>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</si>
  <si>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</si>
  <si>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</si>
  <si>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</si>
  <si>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</si>
  <si>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</si>
  <si>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</si>
  <si>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</si>
  <si>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</si>
  <si>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</si>
  <si>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</si>
  <si>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</si>
  <si>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</si>
  <si>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</si>
  <si>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</si>
  <si>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</si>
  <si>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</si>
  <si>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</si>
  <si>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</si>
  <si>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</si>
  <si>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</si>
  <si>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</si>
  <si>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</si>
  <si>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</si>
  <si>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</si>
  <si>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</si>
  <si>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</si>
  <si>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</si>
  <si>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</si>
  <si>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</si>
  <si>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</si>
  <si>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</si>
  <si>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</si>
  <si>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</si>
  <si>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</si>
  <si>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</si>
  <si>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</si>
  <si>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</si>
  <si>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</si>
  <si>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</si>
  <si>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</si>
  <si>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</si>
  <si>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</si>
  <si>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</si>
  <si>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</si>
  <si>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</si>
  <si>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</si>
  <si>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</si>
  <si>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</si>
  <si>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</si>
  <si>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</si>
  <si>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</si>
  <si>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</si>
  <si>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</si>
  <si>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</si>
  <si>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</si>
  <si>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</si>
  <si>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</si>
  <si>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</si>
  <si>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</si>
  <si>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</si>
  <si>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</si>
  <si>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</si>
  <si>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</si>
  <si>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</si>
  <si>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</si>
  <si>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</si>
  <si>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</si>
  <si>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</si>
  <si>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</si>
  <si>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</si>
  <si>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</si>
  <si>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</si>
  <si>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</si>
  <si>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</si>
  <si>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</si>
  <si>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</si>
  <si>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</si>
  <si>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</si>
  <si>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</si>
  <si>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</si>
  <si>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</si>
  <si>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</si>
  <si>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</si>
  <si>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</si>
  <si>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</si>
  <si>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</si>
  <si>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</si>
  <si>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</si>
  <si>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</si>
  <si>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</si>
  <si>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</si>
  <si>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</si>
  <si>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</si>
  <si>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</si>
  <si>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</si>
  <si>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</si>
  <si>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</si>
  <si>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</si>
  <si>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</si>
  <si>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</si>
  <si>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</si>
  <si>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</si>
  <si>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</si>
  <si>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</si>
  <si>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</si>
  <si>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</si>
  <si>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</si>
  <si>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</si>
  <si>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</si>
  <si>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</si>
  <si>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</si>
  <si>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</si>
  <si>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</si>
  <si>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</si>
  <si>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</si>
  <si>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</si>
  <si>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</si>
  <si>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</si>
  <si>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</si>
  <si>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</si>
  <si>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</si>
  <si>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</si>
  <si>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</si>
  <si>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</si>
  <si>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</si>
  <si>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</si>
  <si>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</si>
  <si>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</si>
  <si>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</si>
  <si>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</si>
  <si>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</si>
  <si>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</si>
  <si>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</si>
  <si>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</si>
  <si>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</si>
  <si>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</si>
  <si>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</si>
  <si>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</si>
  <si>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</si>
  <si>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</si>
  <si>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</si>
  <si>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</si>
  <si>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</si>
  <si>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</si>
  <si>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</si>
  <si>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</si>
  <si>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</si>
  <si>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</si>
  <si>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</si>
  <si>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</si>
  <si>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</si>
  <si>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</si>
  <si>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</si>
  <si>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</si>
  <si>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</si>
  <si>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</si>
  <si>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</si>
  <si>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</si>
  <si>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</si>
  <si>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</si>
  <si>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</si>
  <si>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</si>
  <si>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</si>
  <si>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</si>
  <si>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</si>
  <si>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</si>
  <si>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</si>
  <si>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</si>
  <si>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</si>
  <si>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</si>
  <si>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</si>
  <si>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</si>
  <si>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</si>
  <si>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</si>
  <si>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</si>
  <si>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</si>
  <si>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</si>
  <si>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</si>
  <si>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</si>
  <si>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</si>
  <si>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</si>
  <si>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</si>
  <si>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</si>
  <si>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</si>
  <si>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</si>
  <si>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</si>
  <si>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</si>
  <si>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</si>
  <si>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</si>
  <si>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</si>
  <si>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</si>
  <si>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</si>
  <si>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</si>
  <si>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</si>
  <si>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</si>
  <si>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</si>
  <si>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</si>
  <si>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</si>
  <si>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</si>
  <si>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</si>
  <si>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</si>
  <si>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</si>
  <si>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</si>
  <si>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</si>
  <si>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</si>
  <si>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</si>
  <si>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</si>
  <si>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</si>
  <si>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</si>
  <si>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</si>
  <si>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</si>
  <si>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</si>
  <si>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</si>
  <si>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</si>
  <si>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</si>
  <si>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</si>
  <si>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</si>
  <si>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</si>
  <si>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</si>
  <si>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</si>
  <si>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</si>
  <si>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</si>
  <si>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</si>
  <si>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</si>
  <si>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</si>
  <si>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</si>
  <si>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</si>
  <si>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</si>
  <si>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</si>
  <si>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</si>
  <si>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</si>
  <si>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</si>
  <si>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</si>
  <si>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</si>
  <si>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</si>
  <si>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</si>
  <si>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</si>
  <si>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</si>
  <si>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</si>
  <si>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</si>
  <si>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</si>
  <si>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</si>
  <si>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</si>
  <si>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</si>
  <si>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</si>
  <si>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</si>
  <si>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</si>
  <si>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</si>
  <si>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</si>
  <si>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</si>
  <si>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</si>
  <si>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</si>
  <si>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</si>
  <si>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</si>
  <si>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</si>
  <si>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</si>
  <si>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</si>
  <si>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</si>
  <si>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</si>
  <si>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</si>
  <si>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</si>
  <si>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</si>
  <si>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</si>
  <si>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</si>
  <si>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</si>
  <si>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</si>
  <si>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</si>
  <si>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</si>
  <si>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</si>
  <si>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</si>
  <si>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</si>
  <si>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</si>
  <si>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</si>
  <si>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</si>
  <si>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</si>
  <si>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</si>
  <si>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</si>
  <si>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</si>
  <si>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</si>
  <si>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</si>
  <si>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</si>
  <si>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</si>
  <si>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</si>
  <si>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</si>
  <si>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</si>
  <si>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</si>
  <si>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</si>
  <si>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</si>
  <si>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</si>
  <si>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</si>
  <si>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</si>
  <si>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</si>
  <si>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</si>
  <si>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</si>
  <si>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</si>
  <si>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</si>
  <si>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</si>
  <si>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</si>
  <si>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</si>
  <si>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</si>
  <si>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</si>
  <si>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</si>
  <si>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</si>
  <si>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</si>
  <si>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</si>
  <si>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</si>
  <si>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</si>
  <si>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</si>
  <si>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</si>
  <si>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</si>
  <si>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</si>
  <si>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</si>
  <si>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</si>
  <si>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</si>
  <si>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</si>
  <si>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</si>
  <si>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</si>
  <si>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</si>
  <si>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</si>
  <si>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</si>
  <si>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</si>
  <si>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</si>
  <si>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</si>
  <si>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</si>
  <si>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</si>
  <si>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</si>
  <si>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</si>
  <si>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</si>
  <si>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</si>
  <si>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</si>
  <si>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</si>
  <si>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</si>
  <si>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</si>
  <si>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</si>
  <si>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</si>
  <si>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</si>
  <si>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</si>
  <si>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</si>
  <si>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</si>
  <si>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</si>
  <si>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</si>
  <si>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</si>
  <si>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</si>
  <si>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</si>
  <si>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</si>
  <si>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</si>
  <si>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</si>
  <si>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</si>
  <si>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</si>
  <si>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</si>
  <si>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</si>
  <si>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</si>
  <si>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</si>
  <si>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</si>
  <si>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</si>
  <si>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</si>
  <si>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</si>
  <si>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</si>
  <si>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</si>
  <si>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</si>
  <si>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</si>
  <si>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</si>
  <si>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</si>
  <si>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</si>
  <si>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</si>
  <si>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</si>
  <si>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</si>
  <si>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</si>
  <si>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</si>
  <si>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</si>
  <si>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</si>
  <si>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</si>
  <si>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</si>
  <si>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</si>
  <si>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</si>
  <si>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</si>
  <si>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</si>
  <si>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</si>
  <si>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</si>
  <si>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</si>
  <si>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</si>
  <si>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</si>
  <si>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</si>
  <si>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</si>
  <si>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</si>
  <si>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</si>
  <si>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</si>
  <si>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</si>
  <si>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</si>
  <si>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</si>
  <si>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</si>
  <si>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</si>
  <si>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</si>
  <si>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</si>
  <si>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</si>
  <si>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</si>
  <si>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</si>
  <si>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</si>
  <si>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</si>
  <si>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</si>
  <si>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</si>
  <si>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</si>
  <si>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</si>
  <si>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</si>
  <si>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</si>
  <si>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</si>
  <si>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</si>
  <si>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</si>
  <si>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</si>
  <si>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</si>
  <si>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</si>
  <si>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</si>
  <si>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</si>
  <si>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</si>
  <si>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</si>
  <si>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</si>
  <si>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</si>
  <si>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</si>
  <si>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</si>
  <si>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</si>
  <si>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</si>
  <si>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</si>
  <si>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</si>
  <si>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</si>
  <si>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</si>
  <si>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</si>
  <si>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</si>
  <si>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</si>
  <si>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</si>
  <si>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</si>
  <si>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</si>
  <si>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</si>
  <si>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</si>
  <si>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</si>
  <si>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</si>
  <si>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</si>
  <si>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</si>
  <si>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</si>
  <si>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</si>
  <si>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</si>
  <si>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</si>
  <si>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</si>
  <si>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</si>
  <si>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</si>
  <si>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</si>
  <si>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</si>
  <si>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</si>
  <si>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</si>
  <si>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</si>
  <si>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</si>
  <si>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</si>
  <si>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</si>
  <si>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</si>
  <si>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</si>
  <si>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</si>
  <si>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</si>
  <si>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</si>
  <si>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</si>
  <si>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</si>
  <si>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</si>
  <si>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</si>
  <si>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</si>
  <si>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</si>
  <si>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</si>
  <si>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</si>
  <si>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</si>
  <si>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</si>
  <si>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</si>
  <si>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</si>
  <si>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</si>
  <si>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</si>
  <si>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</si>
  <si>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</si>
  <si>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</si>
  <si>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</si>
  <si>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</si>
  <si>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</si>
  <si>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</si>
  <si>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</si>
  <si>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</si>
  <si>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</si>
  <si>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</si>
  <si>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</si>
  <si>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</si>
  <si>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</si>
  <si>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</si>
  <si>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</si>
  <si>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</si>
  <si>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</si>
  <si>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</si>
  <si>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</si>
  <si>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</si>
  <si>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</si>
  <si>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</si>
  <si>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</si>
  <si>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</si>
  <si>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</si>
  <si>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</si>
  <si>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</si>
  <si>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</si>
  <si>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</si>
  <si>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</si>
  <si>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</si>
  <si>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</si>
  <si>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</si>
  <si>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</si>
  <si>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</si>
  <si>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</si>
  <si>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</si>
  <si>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</si>
  <si>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</si>
  <si>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</si>
  <si>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</si>
  <si>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</si>
  <si>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</si>
  <si>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</si>
  <si>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</si>
  <si>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</si>
  <si>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</si>
  <si>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</si>
  <si>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</si>
  <si>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</si>
  <si>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</si>
  <si>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</si>
  <si>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</si>
  <si>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</si>
  <si>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</si>
  <si>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</si>
  <si>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</si>
  <si>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</si>
  <si>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</si>
  <si>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</si>
  <si>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</si>
  <si>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</si>
  <si>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</si>
  <si>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</si>
  <si>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</si>
  <si>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</si>
  <si>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</si>
  <si>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</si>
  <si>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</si>
  <si>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</si>
  <si>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</si>
  <si>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</si>
  <si>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</si>
  <si>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</si>
  <si>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</si>
  <si>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</si>
  <si>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</si>
  <si>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</si>
  <si>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</si>
  <si>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</si>
  <si>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</si>
  <si>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</si>
  <si>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</si>
  <si>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</si>
  <si>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</si>
  <si>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</si>
  <si>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</si>
  <si>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</si>
  <si>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</si>
  <si>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</si>
  <si>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</si>
  <si>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</si>
  <si>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</si>
  <si>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</si>
  <si>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</si>
  <si>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</si>
  <si>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</si>
  <si>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</si>
  <si>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</si>
  <si>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</si>
  <si>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</si>
  <si>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</si>
  <si>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</si>
  <si>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</si>
  <si>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</si>
  <si>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</si>
  <si>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</si>
  <si>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</si>
  <si>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</si>
  <si>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</si>
  <si>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</si>
  <si>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</si>
  <si>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</si>
  <si>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</si>
  <si>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</si>
  <si>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</si>
  <si>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</si>
  <si>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</si>
  <si>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</si>
  <si>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</si>
  <si>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</si>
  <si>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</si>
  <si>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</si>
  <si>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</si>
  <si>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</si>
  <si>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</si>
  <si>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</si>
  <si>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</si>
  <si>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</si>
  <si>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</si>
  <si>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</si>
  <si>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</si>
  <si>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</si>
  <si>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</si>
  <si>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</si>
  <si>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</si>
  <si>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</si>
  <si>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</si>
  <si>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</si>
  <si>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</si>
  <si>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</si>
  <si>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</si>
  <si>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</si>
  <si>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</si>
  <si>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</si>
  <si>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</si>
  <si>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</si>
  <si>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</si>
  <si>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</si>
  <si>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</si>
  <si>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</si>
  <si>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</si>
  <si>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</si>
  <si>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</si>
  <si>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</si>
  <si>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</si>
  <si>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</si>
  <si>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</si>
  <si>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</si>
  <si>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</si>
  <si>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</si>
  <si>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</si>
  <si>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</si>
  <si>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</si>
  <si>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</si>
  <si>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</si>
  <si>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</si>
  <si>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</si>
  <si>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</si>
  <si>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</si>
  <si>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</si>
  <si>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</si>
  <si>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</si>
  <si>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</si>
  <si>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</si>
  <si>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</si>
  <si>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</si>
  <si>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</si>
  <si>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</si>
  <si>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</si>
  <si>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</si>
  <si>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</si>
  <si>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</si>
  <si>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</si>
  <si>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</si>
  <si>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</si>
  <si>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</si>
  <si>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</si>
  <si>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</si>
  <si>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</si>
  <si>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</si>
  <si>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</si>
  <si>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</si>
  <si>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</si>
  <si>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</si>
  <si>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</si>
  <si>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</si>
  <si>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</si>
  <si>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</si>
  <si>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</si>
  <si>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</si>
  <si>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</si>
  <si>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</si>
  <si>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</si>
  <si>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</si>
  <si>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</si>
  <si>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</si>
  <si>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</si>
  <si>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</si>
  <si>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</si>
  <si>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</si>
  <si>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</si>
  <si>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</si>
  <si>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</si>
  <si>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</si>
  <si>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</si>
  <si>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</si>
  <si>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</si>
  <si>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</si>
  <si>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</si>
  <si>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</si>
  <si>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</si>
  <si>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</si>
  <si>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</si>
  <si>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</si>
  <si>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</si>
  <si>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</si>
  <si>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</si>
  <si>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</si>
  <si>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</si>
  <si>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</si>
  <si>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</si>
  <si>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</si>
  <si>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</si>
  <si>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</si>
  <si>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</si>
  <si>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</si>
  <si>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</si>
  <si>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</si>
  <si>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</si>
  <si>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</si>
  <si>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</si>
  <si>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</si>
  <si>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</si>
  <si>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</si>
  <si>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</si>
  <si>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</si>
  <si>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</si>
  <si>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</si>
  <si>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</si>
  <si>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</si>
  <si>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</si>
  <si>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</si>
  <si>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</si>
  <si>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</si>
  <si>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</si>
  <si>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</si>
  <si>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</si>
  <si>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</si>
  <si>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</si>
  <si>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</si>
  <si>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</si>
  <si>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</si>
  <si>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</si>
  <si>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</si>
  <si>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</si>
  <si>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</si>
  <si>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</si>
  <si>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</si>
  <si>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</si>
  <si>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</si>
  <si>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</si>
  <si>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</si>
  <si>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</si>
  <si>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</si>
  <si>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</si>
  <si>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</si>
  <si>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</si>
  <si>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</si>
  <si>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</si>
  <si>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</si>
  <si>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</si>
  <si>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</si>
  <si>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</si>
  <si>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</si>
  <si>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</si>
  <si>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</si>
  <si>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</si>
  <si>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</si>
  <si>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</si>
  <si>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</si>
  <si>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</si>
  <si>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</si>
  <si>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</si>
  <si>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</si>
  <si>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</si>
  <si>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</si>
  <si>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</si>
  <si>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</si>
  <si>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</si>
  <si>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</si>
  <si>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</si>
  <si>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</si>
  <si>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</si>
  <si>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</si>
  <si>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</si>
  <si>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</si>
  <si>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</si>
  <si>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</si>
  <si>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</si>
  <si>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</si>
  <si>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</si>
  <si>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</si>
  <si>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</si>
  <si>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</si>
  <si>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</si>
  <si>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</si>
  <si>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</si>
  <si>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</si>
  <si>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</si>
  <si>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</si>
  <si>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</si>
  <si>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</si>
  <si>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</si>
  <si>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</si>
  <si>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</si>
  <si>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</si>
  <si>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</si>
  <si>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</si>
  <si>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</si>
  <si>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</si>
  <si>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</si>
  <si>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</si>
  <si>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</si>
  <si>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</si>
  <si>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</si>
  <si>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</si>
  <si>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</si>
  <si>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</si>
  <si>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</si>
  <si>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</si>
  <si>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</si>
  <si>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</si>
  <si>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</si>
  <si>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</si>
  <si>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</si>
  <si>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</si>
  <si>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</si>
  <si>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</si>
  <si>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</si>
  <si>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</si>
  <si>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</si>
  <si>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</si>
  <si>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</si>
  <si>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</si>
  <si>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</si>
  <si>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</si>
  <si>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</si>
  <si>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</si>
  <si>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</si>
  <si>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</si>
  <si>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</si>
  <si>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</si>
  <si>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</si>
  <si>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</si>
  <si>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</si>
  <si>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</si>
  <si>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</si>
  <si>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</si>
  <si>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</si>
  <si>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</si>
  <si>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</si>
  <si>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</si>
  <si>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</si>
  <si>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</si>
  <si>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</si>
  <si>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</si>
  <si>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</si>
  <si>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</si>
  <si>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</si>
  <si>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</si>
  <si>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</si>
  <si>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</si>
  <si>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</si>
  <si>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</si>
  <si>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</si>
  <si>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</si>
  <si>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</si>
  <si>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</si>
  <si>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</si>
  <si>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</si>
  <si>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</si>
  <si>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</si>
  <si>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</si>
  <si>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</si>
  <si>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</si>
  <si>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</si>
  <si>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</si>
  <si>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</si>
  <si>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</si>
  <si>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</si>
  <si>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</si>
  <si>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</si>
  <si>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</si>
  <si>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</si>
  <si>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</si>
  <si>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</si>
  <si>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</si>
  <si>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</si>
  <si>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</si>
  <si>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</si>
  <si>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</si>
  <si>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</si>
  <si>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</si>
  <si>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</si>
  <si>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</si>
  <si>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</si>
  <si>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</si>
  <si>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</si>
  <si>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</si>
  <si>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</si>
  <si>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</si>
  <si>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</si>
  <si>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</si>
  <si>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</si>
  <si>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</si>
  <si>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</si>
  <si>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</si>
  <si>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</si>
  <si>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</si>
  <si>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</si>
  <si>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</si>
  <si>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</si>
  <si>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</si>
  <si>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</si>
  <si>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</si>
  <si>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</si>
  <si>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</si>
  <si>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</si>
  <si>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</si>
  <si>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</si>
  <si>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</si>
  <si>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</si>
  <si>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</si>
  <si>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</si>
  <si>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</si>
  <si>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</si>
  <si>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</si>
  <si>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</si>
  <si>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</si>
  <si>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</si>
  <si>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</si>
  <si>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</si>
  <si>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</si>
  <si>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</si>
  <si>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</si>
  <si>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</si>
  <si>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</si>
  <si>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</si>
  <si>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</si>
  <si>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</si>
  <si>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</si>
  <si>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</si>
  <si>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</si>
  <si>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</si>
  <si>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</si>
  <si>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</si>
  <si>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</si>
  <si>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</si>
  <si>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</si>
  <si>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</si>
  <si>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</si>
  <si>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</si>
  <si>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</si>
  <si>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</si>
  <si>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</si>
  <si>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</si>
  <si>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</si>
  <si>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</si>
  <si>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</si>
  <si>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</si>
  <si>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</si>
  <si>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</si>
  <si>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</si>
  <si>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</si>
  <si>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</si>
  <si>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</si>
  <si>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</si>
  <si>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</si>
  <si>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</si>
  <si>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</si>
  <si>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</si>
  <si>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</si>
  <si>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</si>
  <si>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</si>
  <si>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</si>
  <si>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</si>
  <si>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</si>
  <si>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</si>
  <si>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</si>
  <si>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</si>
  <si>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</si>
  <si>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</si>
  <si>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</si>
  <si>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</si>
  <si>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</si>
  <si>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</si>
  <si>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</si>
  <si>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</si>
  <si>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</si>
  <si>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</si>
  <si>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</si>
  <si>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</si>
  <si>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</si>
  <si>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</si>
  <si>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</si>
  <si>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</si>
  <si>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</si>
  <si>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</si>
  <si>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</si>
  <si>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</si>
  <si>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</si>
  <si>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</si>
  <si>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</si>
  <si>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</si>
  <si>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</si>
  <si>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</si>
  <si>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</si>
  <si>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</si>
  <si>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</si>
  <si>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</si>
  <si>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</si>
  <si>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</si>
  <si>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</si>
  <si>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</si>
  <si>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</si>
  <si>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</si>
  <si>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</si>
  <si>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</si>
  <si>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</si>
  <si>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</si>
  <si>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</si>
  <si>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</si>
  <si>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</si>
  <si>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</si>
  <si>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</si>
  <si>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</si>
  <si>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</si>
  <si>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</si>
  <si>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</si>
  <si>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</si>
  <si>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</si>
  <si>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</si>
  <si>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</si>
  <si>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</si>
  <si>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</si>
  <si>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</si>
  <si>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</si>
  <si>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</si>
  <si>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</si>
  <si>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</si>
  <si>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</si>
  <si>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</si>
  <si>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</si>
  <si>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</si>
  <si>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</si>
  <si>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</si>
  <si>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</si>
  <si>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</si>
  <si>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</si>
  <si>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</si>
  <si>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</si>
  <si>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</si>
  <si>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</si>
  <si>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</si>
  <si>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</si>
  <si>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</si>
  <si>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</si>
  <si>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</si>
  <si>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</si>
  <si>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</si>
  <si>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</si>
  <si>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</si>
  <si>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</si>
  <si>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</si>
  <si>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</si>
  <si>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</si>
  <si>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</si>
  <si>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</si>
  <si>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</si>
  <si>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</si>
  <si>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</si>
  <si>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</si>
  <si>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</si>
  <si>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</si>
  <si>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</si>
  <si>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</si>
  <si>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</si>
  <si>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</si>
  <si>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</si>
  <si>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</si>
  <si>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</si>
  <si>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</si>
  <si>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</si>
  <si>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</si>
  <si>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</si>
  <si>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</si>
  <si>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</si>
  <si>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</si>
  <si>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</si>
  <si>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</si>
  <si>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</si>
  <si>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</si>
  <si>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</si>
  <si>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</si>
  <si>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</si>
  <si>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</si>
  <si>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</si>
  <si>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</si>
  <si>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</si>
  <si>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</si>
  <si>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</si>
  <si>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</si>
  <si>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</si>
  <si>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</si>
  <si>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</si>
  <si>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</si>
  <si>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</si>
  <si>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</si>
  <si>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</si>
  <si>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</si>
  <si>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</si>
  <si>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</si>
  <si>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</si>
  <si>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</si>
  <si>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</si>
  <si>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</si>
  <si>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</si>
  <si>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</si>
  <si>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</si>
  <si>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</si>
  <si>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</si>
  <si>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</si>
  <si>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</si>
  <si>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</si>
  <si>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</si>
  <si>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</si>
  <si>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</si>
  <si>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</si>
  <si>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</si>
  <si>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</si>
  <si>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</si>
  <si>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</si>
  <si>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</si>
  <si>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</si>
  <si>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</si>
  <si>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</si>
  <si>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</si>
  <si>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</si>
  <si>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</si>
  <si>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</si>
  <si>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</si>
  <si>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</si>
  <si>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</si>
  <si>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</si>
  <si>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</si>
  <si>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</si>
  <si>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</si>
  <si>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</si>
  <si>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</si>
  <si>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</si>
  <si>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</si>
  <si>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</si>
  <si>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</si>
  <si>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</si>
  <si>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</si>
  <si>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</si>
  <si>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</si>
  <si>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</si>
  <si>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</si>
  <si>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</si>
  <si>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</si>
  <si>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</si>
  <si>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</si>
  <si>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</si>
  <si>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</si>
  <si>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</si>
  <si>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</si>
  <si>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</si>
  <si>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</si>
  <si>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</si>
  <si>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</si>
  <si>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</si>
  <si>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</si>
  <si>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</si>
  <si>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</si>
  <si>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</si>
  <si>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</si>
  <si>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</si>
  <si>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</si>
  <si>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</si>
  <si>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</si>
  <si>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</si>
  <si>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</si>
  <si>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</si>
  <si>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</si>
  <si>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</si>
  <si>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</si>
  <si>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</si>
  <si>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</si>
  <si>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</si>
  <si>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</si>
  <si>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</si>
  <si>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</si>
  <si>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</si>
  <si>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</si>
  <si>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</si>
  <si>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</si>
  <si>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</si>
  <si>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</si>
  <si>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</si>
  <si>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</si>
  <si>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</si>
  <si>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</si>
  <si>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</si>
  <si>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</si>
  <si>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</si>
  <si>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</si>
  <si>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</si>
  <si>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</si>
  <si>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</si>
  <si>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</si>
  <si>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</si>
  <si>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</si>
  <si>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</si>
  <si>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</si>
  <si>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</si>
  <si>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</si>
  <si>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</si>
  <si>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</si>
  <si>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</si>
  <si>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</si>
  <si>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</si>
  <si>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</si>
  <si>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</si>
  <si>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</si>
  <si>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</si>
  <si>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</si>
  <si>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</si>
  <si>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</si>
  <si>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</si>
  <si>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</si>
  <si>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</si>
  <si>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</si>
  <si>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</si>
  <si>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</si>
  <si>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</si>
  <si>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</si>
  <si>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</si>
  <si>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</si>
  <si>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</si>
  <si>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</si>
  <si>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</si>
  <si>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</si>
  <si>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</si>
  <si>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</si>
  <si>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</si>
  <si>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</si>
  <si>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</si>
  <si>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</si>
  <si>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</si>
  <si>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</si>
  <si>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</si>
  <si>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</si>
  <si>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</si>
  <si>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</si>
  <si>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</si>
  <si>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</si>
  <si>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</si>
  <si>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</si>
  <si>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</si>
  <si>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</si>
  <si>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</si>
  <si>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</si>
  <si>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</si>
  <si>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</si>
  <si>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</si>
  <si>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</si>
  <si>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</si>
  <si>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</si>
  <si>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</si>
  <si>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</si>
  <si>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</si>
  <si>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</si>
  <si>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</si>
  <si>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</si>
  <si>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</si>
  <si>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</si>
  <si>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</si>
  <si>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</si>
  <si>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</si>
  <si>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</si>
  <si>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</si>
  <si>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</si>
  <si>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</si>
  <si>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</si>
  <si>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</si>
  <si>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</si>
  <si>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</si>
  <si>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</si>
  <si>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</si>
  <si>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</si>
  <si>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</si>
  <si>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</si>
  <si>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</si>
  <si>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</si>
  <si>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</si>
  <si>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</si>
  <si>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</si>
  <si>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</si>
  <si>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</si>
  <si>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</si>
  <si>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</si>
  <si>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</si>
  <si>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</si>
  <si>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</si>
  <si>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</si>
  <si>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</si>
  <si>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</si>
  <si>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</si>
  <si>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</si>
  <si>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</si>
  <si>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</si>
  <si>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</si>
  <si>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</si>
  <si>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</si>
  <si>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</si>
  <si>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</si>
  <si>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</si>
  <si>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</si>
  <si>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</si>
  <si>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</si>
  <si>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</si>
  <si>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</si>
  <si>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</si>
  <si>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</si>
  <si>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</si>
  <si>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</si>
  <si>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</si>
  <si>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</si>
  <si>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</si>
  <si>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</si>
  <si>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</si>
  <si>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</si>
  <si>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</si>
  <si>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</si>
  <si>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</si>
  <si>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</si>
  <si>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</si>
  <si>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</si>
  <si>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</si>
  <si>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</si>
  <si>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</si>
  <si>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</si>
  <si>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</si>
  <si>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</si>
  <si>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</si>
  <si>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</si>
  <si>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</si>
  <si>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</si>
  <si>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</si>
  <si>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</si>
  <si>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</si>
  <si>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</si>
  <si>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</si>
  <si>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</si>
  <si>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</si>
  <si>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</si>
  <si>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</si>
  <si>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</si>
  <si>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</si>
  <si>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</si>
  <si>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</si>
  <si>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</si>
  <si>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</si>
  <si>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</si>
  <si>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</si>
  <si>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</si>
  <si>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</si>
  <si>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</si>
  <si>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</si>
  <si>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</si>
  <si>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</si>
  <si>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</si>
  <si>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</si>
  <si>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</si>
  <si>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</si>
  <si>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</si>
  <si>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</si>
  <si>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</si>
  <si>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</si>
  <si>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</si>
  <si>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</si>
  <si>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</si>
  <si>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</si>
  <si>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</si>
  <si>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</si>
  <si>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</si>
  <si>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</si>
  <si>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</si>
  <si>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</si>
  <si>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</si>
  <si>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</si>
  <si>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</si>
  <si>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</si>
  <si>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</si>
  <si>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</si>
  <si>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</si>
  <si>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</si>
  <si>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</si>
  <si>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</si>
  <si>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</si>
  <si>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</si>
  <si>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</si>
  <si>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</si>
  <si>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</si>
  <si>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</si>
  <si>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</si>
  <si>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</si>
  <si>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</si>
  <si>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</si>
  <si>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</si>
  <si>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</si>
  <si>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</si>
  <si>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</si>
  <si>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</si>
  <si>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</si>
  <si>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</si>
  <si>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</si>
  <si>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</si>
  <si>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</si>
  <si>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</si>
  <si>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</si>
  <si>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</si>
  <si>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</si>
  <si>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</si>
  <si>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</si>
  <si>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</si>
  <si>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</si>
  <si>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</si>
  <si>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</si>
  <si>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</si>
  <si>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</si>
  <si>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</si>
  <si>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</si>
  <si>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</si>
  <si>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</si>
  <si>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</si>
  <si>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</si>
  <si>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</si>
  <si>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</si>
  <si>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</si>
  <si>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</si>
  <si>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</si>
  <si>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</si>
  <si>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</si>
  <si>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</si>
  <si>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</si>
  <si>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</si>
  <si>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</si>
  <si>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</si>
  <si>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</si>
  <si>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</si>
  <si>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</si>
  <si>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</si>
  <si>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</si>
  <si>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</si>
  <si>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</si>
  <si>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</si>
  <si>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</si>
  <si>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</si>
  <si>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</si>
  <si>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</si>
  <si>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</si>
  <si>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</si>
  <si>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</si>
  <si>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</si>
  <si>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</si>
  <si>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</si>
  <si>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</si>
  <si>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</si>
  <si>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</si>
  <si>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</si>
  <si>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</si>
  <si>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</si>
  <si>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</si>
  <si>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</si>
  <si>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</si>
  <si>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</si>
  <si>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</si>
  <si>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</si>
  <si>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</si>
  <si>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</si>
  <si>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</si>
  <si>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</si>
  <si>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</si>
  <si>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</si>
  <si>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</si>
  <si>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</si>
  <si>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</si>
  <si>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</si>
  <si>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</si>
  <si>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</si>
  <si>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</si>
  <si>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</si>
  <si>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</si>
  <si>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</si>
  <si>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</si>
  <si>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</si>
  <si>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</si>
  <si>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</si>
  <si>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</si>
  <si>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</si>
  <si>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</si>
  <si>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</si>
  <si>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</si>
  <si>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</si>
  <si>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</si>
  <si>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</si>
  <si>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</si>
  <si>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</si>
  <si>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</si>
  <si>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</si>
  <si>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</si>
  <si>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</si>
  <si>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</si>
  <si>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</si>
  <si>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</si>
  <si>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</si>
  <si>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</si>
  <si>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</si>
  <si>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</si>
  <si>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</si>
  <si>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</si>
  <si>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</si>
  <si>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</si>
  <si>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</si>
  <si>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</si>
  <si>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</si>
  <si>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</si>
  <si>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</si>
  <si>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</si>
  <si>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</si>
  <si>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</si>
  <si>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</si>
  <si>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</si>
  <si>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</si>
  <si>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</si>
  <si>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</si>
  <si>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</si>
  <si>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</si>
  <si>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</si>
  <si>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</si>
  <si>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</si>
  <si>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</si>
  <si>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</si>
  <si>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</si>
  <si>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</si>
  <si>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</si>
  <si>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</si>
  <si>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</si>
  <si>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</si>
  <si>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</si>
  <si>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</si>
  <si>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</si>
  <si>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</si>
  <si>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</si>
  <si>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</si>
  <si>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</si>
  <si>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</si>
  <si>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</si>
  <si>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</si>
  <si>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</si>
  <si>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</si>
  <si>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</si>
  <si>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</si>
  <si>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</si>
  <si>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</si>
  <si>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</si>
  <si>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</si>
  <si>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</si>
  <si>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</si>
  <si>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</si>
  <si>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</si>
  <si>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</si>
  <si>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</si>
  <si>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</si>
  <si>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</si>
  <si>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</si>
  <si>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</si>
  <si>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</si>
  <si>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</si>
  <si>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</si>
  <si>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</si>
  <si>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</si>
  <si>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</si>
  <si>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</si>
  <si>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</si>
  <si>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</si>
  <si>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</si>
  <si>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</si>
  <si>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</si>
  <si>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</si>
  <si>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</si>
  <si>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</si>
  <si>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</si>
  <si>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</si>
  <si>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</si>
  <si>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</si>
  <si>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</si>
  <si>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</si>
  <si>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</si>
  <si>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</si>
  <si>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</si>
  <si>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</si>
  <si>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</si>
  <si>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</si>
  <si>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</si>
  <si>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</si>
  <si>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</si>
  <si>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</si>
  <si>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</si>
  <si>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</si>
  <si>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</si>
  <si>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</si>
  <si>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</si>
  <si>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</si>
  <si>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</si>
  <si>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</si>
  <si>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</si>
  <si>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</si>
  <si>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</si>
  <si>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</si>
  <si>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</si>
  <si>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</si>
  <si>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</si>
  <si>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</si>
  <si>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</si>
  <si>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</si>
  <si>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</si>
  <si>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</si>
  <si>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</si>
  <si>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</si>
  <si>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</si>
  <si>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</si>
  <si>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</si>
  <si>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</si>
  <si>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</si>
  <si>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</si>
  <si>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</si>
  <si>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</si>
  <si>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</si>
  <si>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</si>
  <si>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</si>
  <si>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</si>
  <si>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</si>
  <si>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</si>
  <si>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</si>
  <si>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</si>
  <si>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</si>
  <si>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</si>
  <si>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</si>
  <si>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</si>
  <si>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</si>
  <si>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</si>
  <si>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</si>
  <si>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</si>
  <si>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</si>
  <si>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</si>
  <si>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</si>
  <si>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</si>
  <si>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</si>
  <si>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</si>
  <si>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</si>
  <si>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</si>
  <si>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</si>
  <si>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</si>
  <si>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</si>
  <si>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</si>
  <si>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</si>
  <si>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</si>
  <si>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</si>
  <si>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</si>
  <si>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</si>
  <si>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</si>
  <si>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</si>
  <si>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</si>
  <si>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</si>
  <si>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</si>
  <si>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</si>
  <si>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</si>
  <si>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</si>
  <si>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</si>
  <si>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</si>
  <si>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</si>
  <si>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</si>
  <si>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</si>
  <si>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</si>
  <si>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</si>
  <si>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</si>
  <si>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</si>
  <si>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</si>
  <si>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</si>
  <si>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</si>
  <si>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</si>
  <si>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</si>
  <si>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</si>
  <si>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</si>
  <si>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</si>
  <si>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</si>
  <si>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</si>
  <si>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</si>
  <si>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</si>
  <si>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</si>
  <si>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</si>
  <si>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</si>
  <si>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</si>
  <si>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</si>
  <si>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</si>
  <si>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</si>
  <si>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</si>
  <si>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</si>
  <si>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</si>
  <si>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</si>
  <si>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</si>
  <si>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</si>
  <si>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</si>
  <si>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</si>
  <si>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</si>
  <si>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</si>
  <si>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</si>
  <si>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</si>
  <si>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</si>
  <si>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</si>
  <si>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</si>
  <si>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</si>
  <si>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</si>
  <si>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</si>
  <si>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</si>
  <si>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</si>
  <si>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</si>
  <si>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</si>
  <si>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</si>
  <si>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</si>
  <si>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</si>
  <si>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</si>
  <si>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</si>
  <si>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</si>
  <si>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</si>
  <si>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</si>
  <si>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</si>
  <si>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</si>
  <si>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</si>
  <si>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</si>
  <si>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</si>
  <si>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</si>
  <si>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</si>
  <si>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</si>
  <si>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</si>
  <si>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</si>
  <si>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</si>
  <si>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</si>
  <si>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</si>
  <si>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</si>
  <si>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</si>
  <si>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</si>
  <si>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</si>
  <si>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</si>
  <si>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</si>
  <si>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</si>
  <si>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</si>
  <si>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</si>
  <si>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</si>
  <si>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</si>
  <si>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</si>
  <si>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</si>
  <si>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</si>
  <si>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</si>
  <si>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</si>
  <si>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</si>
  <si>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</si>
  <si>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</si>
  <si>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</si>
  <si>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</si>
  <si>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</si>
  <si>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</si>
  <si>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</si>
  <si>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</si>
  <si>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</si>
  <si>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</si>
  <si>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</si>
  <si>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</si>
  <si>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</si>
  <si>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</si>
  <si>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</si>
  <si>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</si>
  <si>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</si>
  <si>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</si>
  <si>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</si>
  <si>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</si>
  <si>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</si>
  <si>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</si>
  <si>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</si>
  <si>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</si>
  <si>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</si>
  <si>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</si>
  <si>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</si>
  <si>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</si>
  <si>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</si>
  <si>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</si>
  <si>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</si>
  <si>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</si>
  <si>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</si>
  <si>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</si>
  <si>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</si>
  <si>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</si>
  <si>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</si>
  <si>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</si>
  <si>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</si>
  <si>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</si>
  <si>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</si>
  <si>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</si>
  <si>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</si>
  <si>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</si>
  <si>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</si>
  <si>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</si>
  <si>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</si>
  <si>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</si>
  <si>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</si>
  <si>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</si>
  <si>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</si>
  <si>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</si>
  <si>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</si>
  <si>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</si>
  <si>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</si>
  <si>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</si>
  <si>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</si>
  <si>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</si>
  <si>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</si>
  <si>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</si>
  <si>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</si>
  <si>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</si>
  <si>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</si>
  <si>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</si>
  <si>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</si>
  <si>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</si>
  <si>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</si>
  <si>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</si>
  <si>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</si>
  <si>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</si>
  <si>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</si>
  <si>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</si>
  <si>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</si>
  <si>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</si>
  <si>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</si>
  <si>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</si>
  <si>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</si>
  <si>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</si>
  <si>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</si>
  <si>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</si>
  <si>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</si>
  <si>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</si>
  <si>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</si>
  <si>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</si>
  <si>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</si>
  <si>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</si>
  <si>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</si>
  <si>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</si>
  <si>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</si>
  <si>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</si>
  <si>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</si>
  <si>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</si>
  <si>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</si>
  <si>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</si>
  <si>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</si>
  <si>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</si>
  <si>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</si>
  <si>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</si>
  <si>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</si>
  <si>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</si>
  <si>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</si>
  <si>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</si>
  <si>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</si>
  <si>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</si>
  <si>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</si>
  <si>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</si>
  <si>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</si>
  <si>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</si>
  <si>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</si>
  <si>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</si>
  <si>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</si>
  <si>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</si>
  <si>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</si>
  <si>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</si>
  <si>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</si>
  <si>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</si>
  <si>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</si>
  <si>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</si>
  <si>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</si>
  <si>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</si>
  <si>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</si>
  <si>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</si>
  <si>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</si>
  <si>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</si>
  <si>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</si>
  <si>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</si>
  <si>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</si>
  <si>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</si>
  <si>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</si>
  <si>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</si>
  <si>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</si>
  <si>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</si>
  <si>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</si>
  <si>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</si>
  <si>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</si>
  <si>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</si>
  <si>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</si>
  <si>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</si>
  <si>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</si>
  <si>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</si>
  <si>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</si>
  <si>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</si>
  <si>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</si>
  <si>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</si>
  <si>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</si>
  <si>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</si>
  <si>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</si>
  <si>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</si>
  <si>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</si>
  <si>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</si>
  <si>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</si>
  <si>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</si>
  <si>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</si>
  <si>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</si>
  <si>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</si>
  <si>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</si>
  <si>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</si>
  <si>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</si>
  <si>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</si>
  <si>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</si>
  <si>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</si>
  <si>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</si>
  <si>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</si>
  <si>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</si>
  <si>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</si>
  <si>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</si>
  <si>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</si>
  <si>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</si>
  <si>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</si>
  <si>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</si>
  <si>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</si>
  <si>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</si>
  <si>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</si>
  <si>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</si>
  <si>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</si>
  <si>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</si>
  <si>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</si>
  <si>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</si>
  <si>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</si>
  <si>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</si>
  <si>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</si>
  <si>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</si>
  <si>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</si>
  <si>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</si>
  <si>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</si>
  <si>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</si>
  <si>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</si>
  <si>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</si>
  <si>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</si>
  <si>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</si>
  <si>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</si>
  <si>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</si>
  <si>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</si>
  <si>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</si>
  <si>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</si>
  <si>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</si>
  <si>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</si>
  <si>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</si>
  <si>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</si>
  <si>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</si>
  <si>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</si>
  <si>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</si>
  <si>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</si>
  <si>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</si>
  <si>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</si>
  <si>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</si>
  <si>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</si>
  <si>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</si>
  <si>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</si>
  <si>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</si>
  <si>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</si>
  <si>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</si>
  <si>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</si>
  <si>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</si>
  <si>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</si>
  <si>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</si>
  <si>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</si>
  <si>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</si>
  <si>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</si>
  <si>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</si>
  <si>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</si>
  <si>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</si>
  <si>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</si>
  <si>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</si>
  <si>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</si>
  <si>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</si>
  <si>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</si>
  <si>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</si>
  <si>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</si>
  <si>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</si>
  <si>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</si>
  <si>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</si>
  <si>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</si>
  <si>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</si>
  <si>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</si>
  <si>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</si>
  <si>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</si>
  <si>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</si>
  <si>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</si>
  <si>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</si>
  <si>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</si>
  <si>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</si>
  <si>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</si>
  <si>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</si>
  <si>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</si>
  <si>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</si>
  <si>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</si>
  <si>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</si>
  <si>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</si>
  <si>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</si>
  <si>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</si>
  <si>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</si>
  <si>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</si>
  <si>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</si>
  <si>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</si>
  <si>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</si>
  <si>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</si>
  <si>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</si>
  <si>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</si>
  <si>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</si>
  <si>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</si>
  <si>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</si>
  <si>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</si>
  <si>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</si>
  <si>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</si>
  <si>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</si>
  <si>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</si>
  <si>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</si>
  <si>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</si>
  <si>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</si>
  <si>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</si>
  <si>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</si>
  <si>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</si>
  <si>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</si>
  <si>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</si>
  <si>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</si>
  <si>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</si>
  <si>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</si>
  <si>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</si>
  <si>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</si>
  <si>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</si>
  <si>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</si>
  <si>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</si>
  <si>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</si>
  <si>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</si>
  <si>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</si>
  <si>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</si>
  <si>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</si>
  <si>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</si>
  <si>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</si>
  <si>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</si>
  <si>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</si>
  <si>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</si>
  <si>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</si>
  <si>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</si>
  <si>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</si>
  <si>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</si>
  <si>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</si>
  <si>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</si>
  <si>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</si>
  <si>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</si>
  <si>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</si>
  <si>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</si>
  <si>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</si>
  <si>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</si>
  <si>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</si>
  <si>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</si>
  <si>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</si>
  <si>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</si>
  <si>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</si>
  <si>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</si>
  <si>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</si>
  <si>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</si>
  <si>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</si>
  <si>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</si>
  <si>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</si>
  <si>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</si>
  <si>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</si>
  <si>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</si>
  <si>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</si>
  <si>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</si>
  <si>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</si>
  <si>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</si>
  <si>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</si>
  <si>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</si>
  <si>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</si>
  <si>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</si>
  <si>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</si>
  <si>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</si>
  <si>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</si>
  <si>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</si>
  <si>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</si>
  <si>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</si>
  <si>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</si>
  <si>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</si>
  <si>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</si>
  <si>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</si>
  <si>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</si>
  <si>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</si>
  <si>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</si>
  <si>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</si>
  <si>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</si>
  <si>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</si>
  <si>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</si>
  <si>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</si>
  <si>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</si>
  <si>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</si>
  <si>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</si>
  <si>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</si>
  <si>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</si>
  <si>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</si>
  <si>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</si>
  <si>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</si>
  <si>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</si>
  <si>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</si>
  <si>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</si>
  <si>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</si>
  <si>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</si>
  <si>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</si>
  <si>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</si>
  <si>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</si>
  <si>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</si>
  <si>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</si>
  <si>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</si>
  <si>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</si>
  <si>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</si>
  <si>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</si>
  <si>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</si>
  <si>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</si>
  <si>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</si>
  <si>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</si>
  <si>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</si>
  <si>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</si>
  <si>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</si>
  <si>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</si>
  <si>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</si>
  <si>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</si>
  <si>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</si>
  <si>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</si>
  <si>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</si>
  <si>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</si>
  <si>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</si>
  <si>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</si>
  <si>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</si>
  <si>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</si>
  <si>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</si>
  <si>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</si>
  <si>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</si>
  <si>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</si>
  <si>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</si>
  <si>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</si>
  <si>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</si>
  <si>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</si>
  <si>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</si>
  <si>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</si>
  <si>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</si>
  <si>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</si>
  <si>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</si>
  <si>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</si>
  <si>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</si>
  <si>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</si>
  <si>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</si>
  <si>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</si>
  <si>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</si>
  <si>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</si>
  <si>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</si>
  <si>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</si>
  <si>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</si>
  <si>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</si>
  <si>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</si>
  <si>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</si>
  <si>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</si>
  <si>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</si>
  <si>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</si>
  <si>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</si>
  <si>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</si>
  <si>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</si>
  <si>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</si>
  <si>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</si>
  <si>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</si>
  <si>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</si>
  <si>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</si>
  <si>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</si>
  <si>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</si>
  <si>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</si>
  <si>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</si>
  <si>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</si>
  <si>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</si>
  <si>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</si>
  <si>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</si>
  <si>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</si>
  <si>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</si>
  <si>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</si>
  <si>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</si>
  <si>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</si>
  <si>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</si>
  <si>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</si>
  <si>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</si>
  <si>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</si>
  <si>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</si>
  <si>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</si>
  <si>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</si>
  <si>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</si>
  <si>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</si>
  <si>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</si>
  <si>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</si>
  <si>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</si>
  <si>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</si>
  <si>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</si>
  <si>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</si>
  <si>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</si>
  <si>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</si>
  <si>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</si>
  <si>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</si>
  <si>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</si>
  <si>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</si>
  <si>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</si>
  <si>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</si>
  <si>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</si>
  <si>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</si>
  <si>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</si>
  <si>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</si>
  <si>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</si>
  <si>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</si>
  <si>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</si>
  <si>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</si>
  <si>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</si>
  <si>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</si>
  <si>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</si>
  <si>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</si>
  <si>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</si>
  <si>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</si>
  <si>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</si>
  <si>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</si>
  <si>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</si>
  <si>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</si>
  <si>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</si>
  <si>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</si>
  <si>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</si>
  <si>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</si>
  <si>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</si>
  <si>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</si>
  <si>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</si>
  <si>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</si>
  <si>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</si>
  <si>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</si>
  <si>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</si>
  <si>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</si>
  <si>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</si>
  <si>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</si>
  <si>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</si>
  <si>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</si>
  <si>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</si>
  <si>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</si>
  <si>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</si>
  <si>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</si>
  <si>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</si>
  <si>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</si>
  <si>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</si>
  <si>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</si>
  <si>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</si>
  <si>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</si>
  <si>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</si>
  <si>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</si>
  <si>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</si>
  <si>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</si>
  <si>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</si>
  <si>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</si>
  <si>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</si>
  <si>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</si>
  <si>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</si>
  <si>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</si>
  <si>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</si>
  <si>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</si>
  <si>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</si>
  <si>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</si>
  <si>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</si>
  <si>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</si>
  <si>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</si>
  <si>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</si>
  <si>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</si>
  <si>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</si>
  <si>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</si>
  <si>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</si>
  <si>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</si>
  <si>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</si>
  <si>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</si>
  <si>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</si>
  <si>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</si>
  <si>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</si>
  <si>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</si>
  <si>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</si>
  <si>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</si>
  <si>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</si>
  <si>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</si>
  <si>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</si>
  <si>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</si>
  <si>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</si>
  <si>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</si>
  <si>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</si>
  <si>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</si>
  <si>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</si>
  <si>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</si>
  <si>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</si>
  <si>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</si>
  <si>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</si>
  <si>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</si>
  <si>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</si>
  <si>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</si>
  <si>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</si>
  <si>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</si>
  <si>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</si>
  <si>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</si>
  <si>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</si>
  <si>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</si>
  <si>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</si>
  <si>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</si>
  <si>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</si>
  <si>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</si>
  <si>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</si>
  <si>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</si>
  <si>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</si>
  <si>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</si>
  <si>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</si>
  <si>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</si>
  <si>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</si>
  <si>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</si>
  <si>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</si>
  <si>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</si>
  <si>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</si>
  <si>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</si>
  <si>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</si>
  <si>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</si>
  <si>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</si>
  <si>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</si>
  <si>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</si>
  <si>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</si>
  <si>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</si>
  <si>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</si>
  <si>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</si>
  <si>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</si>
  <si>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</si>
  <si>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</si>
  <si>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</si>
  <si>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</si>
  <si>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</si>
  <si>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</si>
  <si>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</si>
  <si>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</si>
  <si>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</si>
  <si>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</si>
  <si>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</si>
  <si>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</si>
  <si>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</si>
  <si>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</si>
  <si>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</si>
  <si>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</si>
  <si>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</si>
  <si>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</si>
  <si>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</si>
  <si>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</si>
  <si>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</si>
  <si>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</si>
  <si>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</si>
  <si>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</si>
  <si>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</si>
  <si>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</si>
  <si>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</si>
  <si>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</si>
  <si>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</si>
  <si>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</si>
  <si>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</si>
  <si>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</si>
  <si>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</si>
  <si>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</si>
  <si>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</si>
  <si>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</si>
  <si>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</si>
  <si>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</si>
  <si>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</si>
  <si>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</si>
  <si>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</si>
  <si>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</si>
  <si>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</si>
  <si>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</si>
  <si>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</si>
  <si>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</si>
  <si>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</si>
  <si>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</si>
  <si>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</si>
  <si>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</si>
  <si>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</si>
  <si>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</si>
  <si>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</si>
  <si>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</si>
  <si>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</si>
  <si>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</si>
  <si>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</si>
  <si>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</si>
  <si>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</si>
  <si>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</si>
  <si>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</si>
  <si>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</si>
  <si>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</si>
  <si>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</si>
  <si>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</si>
  <si>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</si>
  <si>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</si>
  <si>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</si>
  <si>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</si>
  <si>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</si>
  <si>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</si>
  <si>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</si>
  <si>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</si>
  <si>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</si>
  <si>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</si>
  <si>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</si>
  <si>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</si>
  <si>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</si>
  <si>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</si>
  <si>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</si>
  <si>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</si>
  <si>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</si>
  <si>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</si>
  <si>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</si>
  <si>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</si>
  <si>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</si>
  <si>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</si>
  <si>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</si>
  <si>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</si>
  <si>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</si>
  <si>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</si>
  <si>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</si>
  <si>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</si>
  <si>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</si>
  <si>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</si>
  <si>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</si>
  <si>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</si>
  <si>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</si>
  <si>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</si>
  <si>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</si>
  <si>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</si>
  <si>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</si>
  <si>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</si>
  <si>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</si>
  <si>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</si>
  <si>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</si>
  <si>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</si>
  <si>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</si>
  <si>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</si>
  <si>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</si>
  <si>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</si>
  <si>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</si>
  <si>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</si>
  <si>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</si>
  <si>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</si>
  <si>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</si>
  <si>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</si>
  <si>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</si>
  <si>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</si>
  <si>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</si>
  <si>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</si>
  <si>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</si>
  <si>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</si>
  <si>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</si>
  <si>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</si>
  <si>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</si>
  <si>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</si>
  <si>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</si>
  <si>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</si>
  <si>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</si>
  <si>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</si>
  <si>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</si>
  <si>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</si>
  <si>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</si>
  <si>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</si>
  <si>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</si>
  <si>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</si>
  <si>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</si>
  <si>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</si>
  <si>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</si>
  <si>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</si>
  <si>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</si>
  <si>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</si>
  <si>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</si>
  <si>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</si>
  <si>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</si>
  <si>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</si>
  <si>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</si>
  <si>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</si>
  <si>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</si>
  <si>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</si>
  <si>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</si>
  <si>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</si>
  <si>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</si>
  <si>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</si>
  <si>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</si>
  <si>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</si>
  <si>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</si>
  <si>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</si>
  <si>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</si>
  <si>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</si>
  <si>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</si>
  <si>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</si>
  <si>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</si>
  <si>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</si>
  <si>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</si>
  <si>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</si>
  <si>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</si>
  <si>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</si>
  <si>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</si>
  <si>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</si>
  <si>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</si>
  <si>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</si>
  <si>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</si>
  <si>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</si>
  <si>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</si>
  <si>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</si>
  <si>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</si>
  <si>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</si>
  <si>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</si>
  <si>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</si>
  <si>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</si>
  <si>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</si>
  <si>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</si>
  <si>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</si>
  <si>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</si>
  <si>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</si>
  <si>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</si>
  <si>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</si>
  <si>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</si>
  <si>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</si>
  <si>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</si>
  <si>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</si>
  <si>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</si>
  <si>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</si>
  <si>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</si>
  <si>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</si>
  <si>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</si>
  <si>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</si>
  <si>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</si>
  <si>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</si>
  <si>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</si>
  <si>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</si>
  <si>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</si>
  <si>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</si>
  <si>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</si>
  <si>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</si>
  <si>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</si>
  <si>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</si>
  <si>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</si>
  <si>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</si>
  <si>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</si>
  <si>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</si>
  <si>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</si>
  <si>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</si>
  <si>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</si>
  <si>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</si>
  <si>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</si>
  <si>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</si>
  <si>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</si>
  <si>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</si>
  <si>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</si>
  <si>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</si>
  <si>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</si>
  <si>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</si>
  <si>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</si>
  <si>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</si>
  <si>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</si>
  <si>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</si>
  <si>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</si>
  <si>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</si>
  <si>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</si>
  <si>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</si>
  <si>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</si>
  <si>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</si>
  <si>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</si>
  <si>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</si>
  <si>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</si>
  <si>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</si>
  <si>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</si>
  <si>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</si>
  <si>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</si>
  <si>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</si>
  <si>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</si>
  <si>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</si>
  <si>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</si>
  <si>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</si>
  <si>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</si>
  <si>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</si>
  <si>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</si>
  <si>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</si>
  <si>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</si>
  <si>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</si>
  <si>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</si>
  <si>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</si>
  <si>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</si>
  <si>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</si>
  <si>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</si>
  <si>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</si>
  <si>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</si>
  <si>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</si>
  <si>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</si>
  <si>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</si>
  <si>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</si>
  <si>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</si>
  <si>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</si>
  <si>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</si>
  <si>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</si>
  <si>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</si>
  <si>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</si>
  <si>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</si>
  <si>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</si>
  <si>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</si>
  <si>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</si>
  <si>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</si>
  <si>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</si>
  <si>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</si>
  <si>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</si>
  <si>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</si>
  <si>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</si>
  <si>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</si>
  <si>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</si>
  <si>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</si>
  <si>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</si>
  <si>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</si>
  <si>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</si>
  <si>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</si>
  <si>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</si>
  <si>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</si>
  <si>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</si>
  <si>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</si>
  <si>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</si>
  <si>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</si>
  <si>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</si>
  <si>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</si>
  <si>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</si>
  <si>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</si>
  <si>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</si>
  <si>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</si>
  <si>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</si>
  <si>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</si>
  <si>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</si>
  <si>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</si>
  <si>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</si>
  <si>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</si>
  <si>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</si>
  <si>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</si>
  <si>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</si>
  <si>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</si>
  <si>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</si>
  <si>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</si>
  <si>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</si>
  <si>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</si>
  <si>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</si>
  <si>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</si>
  <si>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</si>
  <si>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</si>
  <si>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</si>
  <si>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</si>
  <si>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</si>
  <si>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</si>
  <si>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</si>
  <si>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</si>
  <si>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</si>
  <si>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</si>
  <si>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</si>
  <si>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</si>
  <si>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</si>
  <si>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</si>
  <si>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</si>
  <si>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</si>
  <si>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</si>
  <si>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</si>
  <si>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</si>
  <si>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</si>
  <si>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</si>
  <si>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</si>
  <si>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</si>
  <si>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</si>
  <si>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</si>
  <si>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</si>
  <si>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</si>
  <si>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</si>
  <si>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</si>
  <si>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</si>
  <si>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</si>
  <si>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</si>
  <si>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</si>
  <si>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</si>
  <si>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</si>
  <si>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</si>
  <si>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</si>
  <si>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</si>
  <si>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</si>
  <si>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</si>
  <si>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</si>
  <si>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</si>
  <si>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</si>
  <si>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</si>
  <si>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</si>
  <si>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</si>
  <si>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</si>
  <si>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</si>
  <si>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</si>
  <si>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</si>
  <si>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</si>
  <si>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</si>
  <si>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</si>
  <si>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</si>
  <si>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</si>
  <si>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</si>
  <si>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</si>
  <si>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</si>
  <si>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</si>
  <si>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</si>
  <si>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</si>
  <si>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</si>
  <si>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</si>
  <si>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</si>
  <si>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</si>
  <si>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</si>
  <si>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</si>
  <si>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</si>
  <si>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</si>
  <si>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</si>
  <si>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</si>
  <si>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</si>
  <si>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</si>
  <si>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</si>
  <si>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</si>
  <si>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</si>
  <si>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</si>
  <si>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</si>
  <si>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</si>
  <si>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</si>
  <si>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</si>
  <si>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</si>
  <si>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</si>
  <si>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</si>
  <si>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</si>
  <si>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</si>
  <si>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</si>
  <si>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</si>
  <si>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</si>
  <si>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</si>
  <si>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</si>
  <si>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</si>
  <si>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</si>
  <si>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</si>
  <si>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</si>
  <si>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</si>
  <si>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</si>
  <si>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</si>
  <si>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</si>
  <si>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</si>
  <si>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</si>
  <si>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</si>
  <si>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</si>
  <si>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</si>
  <si>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</si>
  <si>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</si>
  <si>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</si>
  <si>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</si>
  <si>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</si>
  <si>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</si>
  <si>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</si>
  <si>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</si>
  <si>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</si>
  <si>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</si>
  <si>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</si>
  <si>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</si>
  <si>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</si>
  <si>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</si>
  <si>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</si>
  <si>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</si>
  <si>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</si>
  <si>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</si>
  <si>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</si>
  <si>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</si>
  <si>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</si>
  <si>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</si>
  <si>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</si>
  <si>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</si>
  <si>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</si>
  <si>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</si>
  <si>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</si>
  <si>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</si>
  <si>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</si>
  <si>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</si>
  <si>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</si>
  <si>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</si>
  <si>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</si>
  <si>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</si>
  <si>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</si>
  <si>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</si>
  <si>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</si>
  <si>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</si>
  <si>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</si>
  <si>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</si>
  <si>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</si>
  <si>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</si>
  <si>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</si>
  <si>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</si>
  <si>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</si>
  <si>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</si>
  <si>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</si>
  <si>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</si>
  <si>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</si>
  <si>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</si>
  <si>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</si>
  <si>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</si>
  <si>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</si>
  <si>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</si>
  <si>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</si>
  <si>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</si>
  <si>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</si>
  <si>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</si>
  <si>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</si>
  <si>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</si>
  <si>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</si>
  <si>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</si>
  <si>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</si>
  <si>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</si>
  <si>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</si>
  <si>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</si>
  <si>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</si>
  <si>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</si>
  <si>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</si>
  <si>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</si>
  <si>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</si>
  <si>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</si>
  <si>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</si>
  <si>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</si>
  <si>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</si>
  <si>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</si>
  <si>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</si>
  <si>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</si>
  <si>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</si>
  <si>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</si>
  <si>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</si>
  <si>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</si>
  <si>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</si>
  <si>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</si>
  <si>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</si>
  <si>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</si>
  <si>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</si>
  <si>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</si>
  <si>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</si>
  <si>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</si>
  <si>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</si>
  <si>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</si>
  <si>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</si>
  <si>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</si>
  <si>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</si>
  <si>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</si>
  <si>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</si>
  <si>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</si>
  <si>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</si>
  <si>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</si>
  <si>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</si>
  <si>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</si>
  <si>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</si>
  <si>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</si>
  <si>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</si>
  <si>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</si>
  <si>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</si>
  <si>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</si>
  <si>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</si>
  <si>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</si>
  <si>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</si>
  <si>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</si>
  <si>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</si>
  <si>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</si>
  <si>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</si>
  <si>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</si>
  <si>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</si>
  <si>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</si>
  <si>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</si>
  <si>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</si>
  <si>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</si>
  <si>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</si>
  <si>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</si>
  <si>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</si>
  <si>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</si>
  <si>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</si>
  <si>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</si>
  <si>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</si>
  <si>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</si>
  <si>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</si>
  <si>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</si>
  <si>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</si>
  <si>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</si>
  <si>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</si>
  <si>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</si>
  <si>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</si>
  <si>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</si>
  <si>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</si>
  <si>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</si>
  <si>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</si>
  <si>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</si>
  <si>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</si>
  <si>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</si>
  <si>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</si>
  <si>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</si>
  <si>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</si>
  <si>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</si>
  <si>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</si>
  <si>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</si>
  <si>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</si>
  <si>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</si>
  <si>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</si>
  <si>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</si>
  <si>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</si>
  <si>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</si>
  <si>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</si>
  <si>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</si>
  <si>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</si>
  <si>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</si>
  <si>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</si>
  <si>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</si>
  <si>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</si>
  <si>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</si>
  <si>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</si>
  <si>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</si>
  <si>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</si>
  <si>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</si>
  <si>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</si>
  <si>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</si>
  <si>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</si>
  <si>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</si>
  <si>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</si>
  <si>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</si>
  <si>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</si>
  <si>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</si>
  <si>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</si>
  <si>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</si>
  <si>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</si>
  <si>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</si>
  <si>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</si>
  <si>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</si>
  <si>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</si>
  <si>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</si>
  <si>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</si>
  <si>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</si>
  <si>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</si>
  <si>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</si>
  <si>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</si>
  <si>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</si>
  <si>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</si>
  <si>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</si>
  <si>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</si>
  <si>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</si>
  <si>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</si>
  <si>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</si>
  <si>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</si>
  <si>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</si>
  <si>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</si>
  <si>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</si>
  <si>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</si>
  <si>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</si>
  <si>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</si>
  <si>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</si>
  <si>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</si>
  <si>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</si>
  <si>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</si>
  <si>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</si>
  <si>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</si>
  <si>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</si>
  <si>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</si>
  <si>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</si>
  <si>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</si>
  <si>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</si>
  <si>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</si>
  <si>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</si>
  <si>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</si>
  <si>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</si>
  <si>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</si>
  <si>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</si>
  <si>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</si>
  <si>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</si>
  <si>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</si>
  <si>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</si>
  <si>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</si>
  <si>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</si>
  <si>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</si>
  <si>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</si>
  <si>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</si>
  <si>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</si>
  <si>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</si>
  <si>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</si>
  <si>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</si>
  <si>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</si>
  <si>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</si>
  <si>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</si>
  <si>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</si>
  <si>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</si>
  <si>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</si>
  <si>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</si>
  <si>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</si>
  <si>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</si>
  <si>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</si>
  <si>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</si>
  <si>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</si>
  <si>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</si>
  <si>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</si>
  <si>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</si>
  <si>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</si>
  <si>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</si>
  <si>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</si>
  <si>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</si>
  <si>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</si>
  <si>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</si>
  <si>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</si>
  <si>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</si>
  <si>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</si>
  <si>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</si>
  <si>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</si>
  <si>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</si>
  <si>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</si>
  <si>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</si>
  <si>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</si>
  <si>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</si>
  <si>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</si>
  <si>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</si>
  <si>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</si>
  <si>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</si>
  <si>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</si>
  <si>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</si>
  <si>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</si>
  <si>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</si>
  <si>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</si>
  <si>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</si>
  <si>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</si>
  <si>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</si>
  <si>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</si>
  <si>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</si>
  <si>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</si>
  <si>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</si>
  <si>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</si>
  <si>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</si>
  <si>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</si>
  <si>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</si>
  <si>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</si>
  <si>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</si>
  <si>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</si>
  <si>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</si>
  <si>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</si>
  <si>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</si>
  <si>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</si>
  <si>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</si>
  <si>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</si>
  <si>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</si>
  <si>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</si>
  <si>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</si>
  <si>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</si>
  <si>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</si>
  <si>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</si>
  <si>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</si>
  <si>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</si>
  <si>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</si>
  <si>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</si>
  <si>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</si>
  <si>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</si>
  <si>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</si>
  <si>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</si>
  <si>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</si>
  <si>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</si>
  <si>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</si>
  <si>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</si>
  <si>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</si>
  <si>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</si>
  <si>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</si>
  <si>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</si>
  <si>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</si>
  <si>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</si>
  <si>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</si>
  <si>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</si>
  <si>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</si>
  <si>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</si>
  <si>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</si>
  <si>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</si>
  <si>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</si>
  <si>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</si>
  <si>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</si>
  <si>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</si>
  <si>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</si>
  <si>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</si>
  <si>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</si>
  <si>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</si>
  <si>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</si>
  <si>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</si>
  <si>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</si>
  <si>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</si>
  <si>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</si>
  <si>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</si>
  <si>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</si>
  <si>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</si>
  <si>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</si>
  <si>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</si>
  <si>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</si>
  <si>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</si>
  <si>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</si>
  <si>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</si>
  <si>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</si>
  <si>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</si>
  <si>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</si>
  <si>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</si>
  <si>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</si>
  <si>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</si>
  <si>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</si>
  <si>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</si>
  <si>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</si>
  <si>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</si>
  <si>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</si>
  <si>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</si>
  <si>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</si>
  <si>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</si>
  <si>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</si>
  <si>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</si>
  <si>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</si>
  <si>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</si>
  <si>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</si>
  <si>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</si>
  <si>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</si>
  <si>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</si>
  <si>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</si>
  <si>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</si>
  <si>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</si>
  <si>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</si>
  <si>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</si>
  <si>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</si>
  <si>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</si>
  <si>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</si>
  <si>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</si>
  <si>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</si>
  <si>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</si>
  <si>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</si>
  <si>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</si>
  <si>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</si>
  <si>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</si>
  <si>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</si>
  <si>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</si>
  <si>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</si>
  <si>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</si>
  <si>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</si>
  <si>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</si>
  <si>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</si>
  <si>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</si>
  <si>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</si>
  <si>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</si>
  <si>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</si>
  <si>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</si>
  <si>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</si>
  <si>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</si>
  <si>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</si>
  <si>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</si>
  <si>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</si>
  <si>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</si>
  <si>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</si>
  <si>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</si>
  <si>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</si>
  <si>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</si>
  <si>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</si>
  <si>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</si>
  <si>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</si>
  <si>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</si>
  <si>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</si>
  <si>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</si>
  <si>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</si>
  <si>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</si>
  <si>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</si>
  <si>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</si>
  <si>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</si>
  <si>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</si>
  <si>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</si>
  <si>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</si>
  <si>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</si>
  <si>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</si>
  <si>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</si>
  <si>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</si>
  <si>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</si>
  <si>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</si>
  <si>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</si>
  <si>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</si>
  <si>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</si>
  <si>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</si>
  <si>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</si>
  <si>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</si>
  <si>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</si>
  <si>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</si>
  <si>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</si>
  <si>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</si>
  <si>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</si>
  <si>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</si>
  <si>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</si>
  <si>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</si>
  <si>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</si>
  <si>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</si>
  <si>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</si>
  <si>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</si>
  <si>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</si>
  <si>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</si>
  <si>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</si>
  <si>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</si>
  <si>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</si>
  <si>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</si>
  <si>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</si>
  <si>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</si>
  <si>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</si>
  <si>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</si>
  <si>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</si>
  <si>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</si>
  <si>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</si>
  <si>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</si>
  <si>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</si>
  <si>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</si>
  <si>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</si>
  <si>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</si>
  <si>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</si>
  <si>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</si>
  <si>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</si>
  <si>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</si>
  <si>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</si>
  <si>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</si>
  <si>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</si>
  <si>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</si>
  <si>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</si>
  <si>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</si>
  <si>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</si>
  <si>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</si>
  <si>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</si>
  <si>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</si>
  <si>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</si>
  <si>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</si>
  <si>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</si>
  <si>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</si>
  <si>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</si>
  <si>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</si>
  <si>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</si>
  <si>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</si>
  <si>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</si>
  <si>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</si>
  <si>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</si>
  <si>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</si>
  <si>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</si>
  <si>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</si>
  <si>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</si>
  <si>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</si>
  <si>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</si>
  <si>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</si>
  <si>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</si>
  <si>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</si>
  <si>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</si>
  <si>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</si>
  <si>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</si>
  <si>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</si>
  <si>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</si>
  <si>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</si>
  <si>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</si>
  <si>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</si>
  <si>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</si>
  <si>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</si>
  <si>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</si>
  <si>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</si>
  <si>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</si>
  <si>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</si>
  <si>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</si>
  <si>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</si>
  <si>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</si>
  <si>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</si>
  <si>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</si>
  <si>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</si>
  <si>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</si>
  <si>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</si>
  <si>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</si>
  <si>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</si>
  <si>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</si>
  <si>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</si>
  <si>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</si>
  <si>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</si>
  <si>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</si>
  <si>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</si>
  <si>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</si>
  <si>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</si>
  <si>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</si>
  <si>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</si>
  <si>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</si>
  <si>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</si>
  <si>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</si>
  <si>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</si>
  <si>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</si>
  <si>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</si>
  <si>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</si>
  <si>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</si>
  <si>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</si>
  <si>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</si>
  <si>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</si>
  <si>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</si>
  <si>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</si>
  <si>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</si>
  <si>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</si>
  <si>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</si>
  <si>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</si>
  <si>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</si>
  <si>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</si>
  <si>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</si>
  <si>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</si>
  <si>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</si>
  <si>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</si>
  <si>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</si>
  <si>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</si>
  <si>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</si>
  <si>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</si>
  <si>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</si>
  <si>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</si>
  <si>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</si>
  <si>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</si>
  <si>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</si>
  <si>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</si>
  <si>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</si>
  <si>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</si>
  <si>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</si>
  <si>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</si>
  <si>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</si>
  <si>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</si>
  <si>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</si>
  <si>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</si>
  <si>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</si>
  <si>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</si>
  <si>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</si>
  <si>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</si>
  <si>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</si>
  <si>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</si>
  <si>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</si>
  <si>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</si>
  <si>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</si>
  <si>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</si>
  <si>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</si>
  <si>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</si>
  <si>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</si>
  <si>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</si>
  <si>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</si>
  <si>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</si>
  <si>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</si>
  <si>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</si>
  <si>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</si>
  <si>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</si>
  <si>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</si>
  <si>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</si>
  <si>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</si>
  <si>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</si>
  <si>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</si>
  <si>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</si>
  <si>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</si>
  <si>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</si>
  <si>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</si>
  <si>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</si>
  <si>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</si>
  <si>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</si>
  <si>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</si>
  <si>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</si>
  <si>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</si>
  <si>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</si>
  <si>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</si>
  <si>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</si>
  <si>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</si>
  <si>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</si>
  <si>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</si>
  <si>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</si>
  <si>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</si>
  <si>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</si>
  <si>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</si>
  <si>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</si>
  <si>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</si>
  <si>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</si>
  <si>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</si>
  <si>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</si>
  <si>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</si>
  <si>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</si>
  <si>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</si>
  <si>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</si>
  <si>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</si>
  <si>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</si>
  <si>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</si>
  <si>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</si>
  <si>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</si>
  <si>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</si>
  <si>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</si>
  <si>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</si>
  <si>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</si>
  <si>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</si>
  <si>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</si>
  <si>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</si>
  <si>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</si>
  <si>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</si>
  <si>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</si>
  <si>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</si>
  <si>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</si>
  <si>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</si>
  <si>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</si>
  <si>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</si>
  <si>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</si>
  <si>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</si>
  <si>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</si>
  <si>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</si>
  <si>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</si>
  <si>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</si>
  <si>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</si>
  <si>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</si>
  <si>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</si>
  <si>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</si>
  <si>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</si>
  <si>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</si>
  <si>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</si>
  <si>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</si>
  <si>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</si>
  <si>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</si>
  <si>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</si>
  <si>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</si>
  <si>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</si>
  <si>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</si>
  <si>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</si>
  <si>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</si>
  <si>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</si>
  <si>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</si>
  <si>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</si>
  <si>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</si>
  <si>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</si>
  <si>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</si>
  <si>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</si>
  <si>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</si>
  <si>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</si>
  <si>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</si>
  <si>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</si>
  <si>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</si>
  <si>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</si>
  <si>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</si>
  <si>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</si>
  <si>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</si>
  <si>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</si>
  <si>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</si>
  <si>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</si>
  <si>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</si>
  <si>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</si>
  <si>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</si>
  <si>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</si>
  <si>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</si>
  <si>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</si>
  <si>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</si>
  <si>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</si>
  <si>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</si>
  <si>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</si>
  <si>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</si>
  <si>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</si>
  <si>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</si>
  <si>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</si>
  <si>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</si>
  <si>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</si>
  <si>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</si>
  <si>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</si>
  <si>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</si>
  <si>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</si>
  <si>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</si>
  <si>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</si>
  <si>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</si>
  <si>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</si>
  <si>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</si>
  <si>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</si>
  <si>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</si>
  <si>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</si>
  <si>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</si>
  <si>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</si>
  <si>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</si>
  <si>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</si>
  <si>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</si>
  <si>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</si>
  <si>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</si>
  <si>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</si>
  <si>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</si>
  <si>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</si>
  <si>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</si>
  <si>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</si>
  <si>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</si>
  <si>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</si>
  <si>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</si>
  <si>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</si>
  <si>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</si>
  <si>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</si>
  <si>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</si>
  <si>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</si>
  <si>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</si>
  <si>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</si>
  <si>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</si>
  <si>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</si>
  <si>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</si>
  <si>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</si>
  <si>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</si>
  <si>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</si>
  <si>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</si>
  <si>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</si>
  <si>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</si>
  <si>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</si>
  <si>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</si>
  <si>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</si>
  <si>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</si>
  <si>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</si>
  <si>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</si>
  <si>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</si>
  <si>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</si>
  <si>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</si>
  <si>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</si>
  <si>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</si>
  <si>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</si>
  <si>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</si>
  <si>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</si>
  <si>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</si>
  <si>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</si>
  <si>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</si>
  <si>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</si>
  <si>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</si>
  <si>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</si>
  <si>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</si>
  <si>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</si>
  <si>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</si>
  <si>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</si>
  <si>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</si>
  <si>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</si>
  <si>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</si>
  <si>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</si>
  <si>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</si>
  <si>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</si>
  <si>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</si>
  <si>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</si>
  <si>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</si>
  <si>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</si>
  <si>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</si>
  <si>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</si>
  <si>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</si>
  <si>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</si>
  <si>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</si>
  <si>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</si>
  <si>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</si>
  <si>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</si>
  <si>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</si>
  <si>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</si>
  <si>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</si>
  <si>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</si>
  <si>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</si>
  <si>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</si>
  <si>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</si>
  <si>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</si>
  <si>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</si>
  <si>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</si>
  <si>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</si>
  <si>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</si>
  <si>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</si>
  <si>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</si>
  <si>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</si>
  <si>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</si>
  <si>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</si>
  <si>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</si>
  <si>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</si>
  <si>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</si>
  <si>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</si>
  <si>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</si>
  <si>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</si>
  <si>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</si>
  <si>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</si>
  <si>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</si>
  <si>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</si>
  <si>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</si>
  <si>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</si>
  <si>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</si>
  <si>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</si>
  <si>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</si>
  <si>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</si>
  <si>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</si>
  <si>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</si>
  <si>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</si>
  <si>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</si>
  <si>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</si>
  <si>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</si>
  <si>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</si>
  <si>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</si>
  <si>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</si>
  <si>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</si>
  <si>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</si>
  <si>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</si>
  <si>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</si>
  <si>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</si>
  <si>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</si>
  <si>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</si>
  <si>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</si>
  <si>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</si>
  <si>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</si>
  <si>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</si>
  <si>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</si>
  <si>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</si>
  <si>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</si>
  <si>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</si>
  <si>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</si>
  <si>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</si>
  <si>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</si>
  <si>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</si>
  <si>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</si>
  <si>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</si>
  <si>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</si>
  <si>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</si>
  <si>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</si>
  <si>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</si>
  <si>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</si>
  <si>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</si>
  <si>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</si>
  <si>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</si>
  <si>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</si>
  <si>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</si>
  <si>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</si>
  <si>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</si>
  <si>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</si>
  <si>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</si>
  <si>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</si>
  <si>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</si>
  <si>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</si>
  <si>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</si>
  <si>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</si>
  <si>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</si>
  <si>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</si>
  <si>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</si>
  <si>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</si>
  <si>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</si>
  <si>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</si>
  <si>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</si>
  <si>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</si>
  <si>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</si>
  <si>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</si>
  <si>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</si>
  <si>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</si>
  <si>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</si>
  <si>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</si>
  <si>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</si>
  <si>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</si>
  <si>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</si>
  <si>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</si>
  <si>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</si>
  <si>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</si>
  <si>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</si>
  <si>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</si>
  <si>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</si>
  <si>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</si>
  <si>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</si>
  <si>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</si>
  <si>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</si>
  <si>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</si>
  <si>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</si>
  <si>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</si>
  <si>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</si>
  <si>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</si>
  <si>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</si>
  <si>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</si>
  <si>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</si>
  <si>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</si>
  <si>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</si>
  <si>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</si>
  <si>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</si>
  <si>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</si>
  <si>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</si>
  <si>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</si>
  <si>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</si>
  <si>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</si>
  <si>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</si>
  <si>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</si>
  <si>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</si>
  <si>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</si>
  <si>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</si>
  <si>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</si>
  <si>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</si>
  <si>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</si>
  <si>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</si>
  <si>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</si>
  <si>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</si>
  <si>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</si>
  <si>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</si>
  <si>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</si>
  <si>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</si>
  <si>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</si>
  <si>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</si>
  <si>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</si>
  <si>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</si>
  <si>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</si>
  <si>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</si>
  <si>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</si>
  <si>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</si>
  <si>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</si>
  <si>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</si>
  <si>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</si>
  <si>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</si>
  <si>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</si>
  <si>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</si>
  <si>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</si>
  <si>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</si>
  <si>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</si>
  <si>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</si>
  <si>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</si>
  <si>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</si>
  <si>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</si>
  <si>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</si>
  <si>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</si>
  <si>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</si>
  <si>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</si>
  <si>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</si>
  <si>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</si>
  <si>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</si>
  <si>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</si>
  <si>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</si>
  <si>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</si>
  <si>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</si>
  <si>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</si>
  <si>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</si>
  <si>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</si>
  <si>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</si>
  <si>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</si>
  <si>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</si>
  <si>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</si>
  <si>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</si>
  <si>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</si>
  <si>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</si>
  <si>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</si>
  <si>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</si>
  <si>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</si>
  <si>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</si>
  <si>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</si>
  <si>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</si>
  <si>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</si>
  <si>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</si>
  <si>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</si>
  <si>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</si>
  <si>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</si>
  <si>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</si>
  <si>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</si>
  <si>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</si>
  <si>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</si>
  <si>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</si>
  <si>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</si>
  <si>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</si>
  <si>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</si>
  <si>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</si>
  <si>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</si>
  <si>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</si>
  <si>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</si>
  <si>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</si>
  <si>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</si>
  <si>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</si>
  <si>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</si>
  <si>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</si>
  <si>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</si>
  <si>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</si>
  <si>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</si>
  <si>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</si>
  <si>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</si>
  <si>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</si>
  <si>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</si>
  <si>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</si>
  <si>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</si>
  <si>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</si>
  <si>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</si>
  <si>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</si>
  <si>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</si>
  <si>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</si>
  <si>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</si>
  <si>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</si>
  <si>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</si>
  <si>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</si>
  <si>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</si>
  <si>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</si>
  <si>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</si>
  <si>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</si>
  <si>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</si>
  <si>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</si>
  <si>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</si>
  <si>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</si>
  <si>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</si>
  <si>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</si>
  <si>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</si>
  <si>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</si>
  <si>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</si>
  <si>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</si>
  <si>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</si>
  <si>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</si>
  <si>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</si>
  <si>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</si>
  <si>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</si>
  <si>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</si>
  <si>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</si>
  <si>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</si>
  <si>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</si>
  <si>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</si>
  <si>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</si>
  <si>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</si>
  <si>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</si>
  <si>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</si>
  <si>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</si>
  <si>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</si>
  <si>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</si>
  <si>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</si>
  <si>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</si>
  <si>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</si>
  <si>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</si>
  <si>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</si>
  <si>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</si>
  <si>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</si>
  <si>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</si>
  <si>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</si>
  <si>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</si>
  <si>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</si>
  <si>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</si>
  <si>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</si>
  <si>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</si>
  <si>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</si>
  <si>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</si>
  <si>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</si>
  <si>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</si>
  <si>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</si>
  <si>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</si>
  <si>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</si>
  <si>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</si>
  <si>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</si>
  <si>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</si>
  <si>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</si>
  <si>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</si>
  <si>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</si>
  <si>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</si>
  <si>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</si>
  <si>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</si>
  <si>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</si>
  <si>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</si>
  <si>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</si>
  <si>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</si>
  <si>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</si>
  <si>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</si>
  <si>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</si>
  <si>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</si>
  <si>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</si>
  <si>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</si>
  <si>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</si>
  <si>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</si>
  <si>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</si>
  <si>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</si>
  <si>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</si>
  <si>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</si>
  <si>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</si>
  <si>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</si>
  <si>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</si>
  <si>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</si>
  <si>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</si>
  <si>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</si>
  <si>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</si>
  <si>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</si>
  <si>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</si>
  <si>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</si>
  <si>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</si>
  <si>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</si>
  <si>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</si>
  <si>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</si>
  <si>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</si>
  <si>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</si>
  <si>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</si>
  <si>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</si>
  <si>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</si>
  <si>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</si>
  <si>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</si>
  <si>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</si>
  <si>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</si>
  <si>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</si>
  <si>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</si>
  <si>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</si>
  <si>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</si>
  <si>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</si>
  <si>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</si>
  <si>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</si>
  <si>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</si>
  <si>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</si>
  <si>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</si>
  <si>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</si>
  <si>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</si>
  <si>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</si>
  <si>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</si>
  <si>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</si>
  <si>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</si>
  <si>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</si>
  <si>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</si>
  <si>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</si>
  <si>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</si>
  <si>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</si>
  <si>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</si>
  <si>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</si>
  <si>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</si>
  <si>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</si>
  <si>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</si>
  <si>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</si>
  <si>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</si>
  <si>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</si>
  <si>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</si>
  <si>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</si>
  <si>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</si>
  <si>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</si>
  <si>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</si>
  <si>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</si>
  <si>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</si>
  <si>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</si>
  <si>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</si>
  <si>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</si>
  <si>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</si>
  <si>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</si>
  <si>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</si>
  <si>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</si>
  <si>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</si>
  <si>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</si>
  <si>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</si>
  <si>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</si>
  <si>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</si>
  <si>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</si>
  <si>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</si>
  <si>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</si>
  <si>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</si>
  <si>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</si>
  <si>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</si>
  <si>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</si>
  <si>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</si>
  <si>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</si>
  <si>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</si>
  <si>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</si>
  <si>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</si>
  <si>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</si>
  <si>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</si>
  <si>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</si>
  <si>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</si>
  <si>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</si>
  <si>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</si>
  <si>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</si>
  <si>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</si>
  <si>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</si>
  <si>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</si>
  <si>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</si>
  <si>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</si>
  <si>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</si>
  <si>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</si>
  <si>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</si>
  <si>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</si>
  <si>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</si>
  <si>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</si>
  <si>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</si>
  <si>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</si>
  <si>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</si>
  <si>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</si>
  <si>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</si>
  <si>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</si>
  <si>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</si>
  <si>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</si>
  <si>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</si>
  <si>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</si>
  <si>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</si>
  <si>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</si>
  <si>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</si>
  <si>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</si>
  <si>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</si>
  <si>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</si>
  <si>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</si>
  <si>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</si>
  <si>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</si>
  <si>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</si>
  <si>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</si>
  <si>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</si>
  <si>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</si>
  <si>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</si>
  <si>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</si>
  <si>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</si>
  <si>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</si>
  <si>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</si>
  <si>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</si>
  <si>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</si>
  <si>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</si>
  <si>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</si>
  <si>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</si>
  <si>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</si>
  <si>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</si>
  <si>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</si>
  <si>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</si>
  <si>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</si>
  <si>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</si>
  <si>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</si>
  <si>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</si>
  <si>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</si>
  <si>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</si>
  <si>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</si>
  <si>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</si>
  <si>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</si>
  <si>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</si>
  <si>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</si>
  <si>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</si>
  <si>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</si>
  <si>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</si>
  <si>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</si>
  <si>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</si>
  <si>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</si>
  <si>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</si>
  <si>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</si>
  <si>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</si>
  <si>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</si>
  <si>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</si>
  <si>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</si>
  <si>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</si>
  <si>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</si>
  <si>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</si>
  <si>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</si>
  <si>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</si>
  <si>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</si>
  <si>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</si>
  <si>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</si>
  <si>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</si>
  <si>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</si>
  <si>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</si>
  <si>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</si>
  <si>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</si>
  <si>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</si>
  <si>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</si>
  <si>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</si>
  <si>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</si>
  <si>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</si>
  <si>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</si>
  <si>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</si>
  <si>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</si>
  <si>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</si>
  <si>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</si>
  <si>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</si>
  <si>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</si>
  <si>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</si>
  <si>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</si>
  <si>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</si>
  <si>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</si>
  <si>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</si>
  <si>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</si>
  <si>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</si>
  <si>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</si>
  <si>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</si>
  <si>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</si>
  <si>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</si>
  <si>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</si>
  <si>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</si>
  <si>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</si>
  <si>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</si>
  <si>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</si>
  <si>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</si>
  <si>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</si>
  <si>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</si>
  <si>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</si>
  <si>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</si>
  <si>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</si>
  <si>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</si>
  <si>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</si>
  <si>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</si>
  <si>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</si>
  <si>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</si>
  <si>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</si>
  <si>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</si>
  <si>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</si>
  <si>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</si>
  <si>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</si>
  <si>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</si>
  <si>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</si>
  <si>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</si>
  <si>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</si>
  <si>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</si>
  <si>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</si>
  <si>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</si>
  <si>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</si>
  <si>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</si>
  <si>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</si>
  <si>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</si>
  <si>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</si>
  <si>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</si>
  <si>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</si>
  <si>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</si>
  <si>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</si>
  <si>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</si>
  <si>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</si>
  <si>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</si>
  <si>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</si>
  <si>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</si>
  <si>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</si>
  <si>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</si>
  <si>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</si>
  <si>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</si>
  <si>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</si>
  <si>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</si>
  <si>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</si>
  <si>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</si>
  <si>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</si>
  <si>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</si>
  <si>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</si>
  <si>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</si>
  <si>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</si>
  <si>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</si>
  <si>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</si>
  <si>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</si>
  <si>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</si>
  <si>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</si>
  <si>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</si>
  <si>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</si>
  <si>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</si>
  <si>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</si>
  <si>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</si>
  <si>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</si>
  <si>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</si>
  <si>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</si>
  <si>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</si>
  <si>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</si>
  <si>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</si>
  <si>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</si>
  <si>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</si>
  <si>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</si>
  <si>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</si>
  <si>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</si>
  <si>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</si>
  <si>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</si>
  <si>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</si>
  <si>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</si>
  <si>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</si>
  <si>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</si>
  <si>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</si>
  <si>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</si>
  <si>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</si>
  <si>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</si>
  <si>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</si>
  <si>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</si>
  <si>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</si>
  <si>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</si>
  <si>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</si>
  <si>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</si>
  <si>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</si>
  <si>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</si>
  <si>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</si>
  <si>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</si>
  <si>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</si>
  <si>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</si>
  <si>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</si>
  <si>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</si>
  <si>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</si>
  <si>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</si>
  <si>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</si>
  <si>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</si>
  <si>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</si>
  <si>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</si>
  <si>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</si>
  <si>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</si>
  <si>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</si>
  <si>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</si>
  <si>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</si>
  <si>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</si>
  <si>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</si>
  <si>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</si>
  <si>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</si>
  <si>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</si>
  <si>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</si>
  <si>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</si>
  <si>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</si>
  <si>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</si>
  <si>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</si>
  <si>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</si>
  <si>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</si>
  <si>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</si>
  <si>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</si>
  <si>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</si>
  <si>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</si>
  <si>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</si>
  <si>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</si>
  <si>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</si>
  <si>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</si>
  <si>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</si>
  <si>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</si>
  <si>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</si>
  <si>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</si>
  <si>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</si>
  <si>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</si>
  <si>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</si>
  <si>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</si>
  <si>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</si>
  <si>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</si>
  <si>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</si>
  <si>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</si>
  <si>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</si>
  <si>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</si>
  <si>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</si>
  <si>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</si>
  <si>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</si>
  <si>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</si>
  <si>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</si>
  <si>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</si>
  <si>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</si>
  <si>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</si>
  <si>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</si>
  <si>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</si>
  <si>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</si>
  <si>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</si>
  <si>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</si>
  <si>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</si>
  <si>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</si>
  <si>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</si>
  <si>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</si>
  <si>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</si>
  <si>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</si>
  <si>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</si>
  <si>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</si>
  <si>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</si>
  <si>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</si>
  <si>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</si>
  <si>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</si>
  <si>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</si>
  <si>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</si>
  <si>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</si>
  <si>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</si>
  <si>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</si>
  <si>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</si>
  <si>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</si>
  <si>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</si>
  <si>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</si>
  <si>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</si>
  <si>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</si>
  <si>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</si>
  <si>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</si>
  <si>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</si>
  <si>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</si>
  <si>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</si>
  <si>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</si>
  <si>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</si>
  <si>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</si>
  <si>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</si>
  <si>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</si>
  <si>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</si>
  <si>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</si>
  <si>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</si>
  <si>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</si>
  <si>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</si>
  <si>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</si>
  <si>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</si>
  <si>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</si>
  <si>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</si>
  <si>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</si>
  <si>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</si>
  <si>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</si>
  <si>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</si>
  <si>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</si>
  <si>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</si>
  <si>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</si>
  <si>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</si>
  <si>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</si>
  <si>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</si>
  <si>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</si>
  <si>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</si>
  <si>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</si>
  <si>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</si>
  <si>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</si>
  <si>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</si>
  <si>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</si>
  <si>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</si>
  <si>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</si>
  <si>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</si>
  <si>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</si>
  <si>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</si>
  <si>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</si>
  <si>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</si>
  <si>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</si>
  <si>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</si>
  <si>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</si>
  <si>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</si>
  <si>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</si>
  <si>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</si>
  <si>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</si>
  <si>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</si>
  <si>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</si>
  <si>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</si>
  <si>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</si>
  <si>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</si>
  <si>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</si>
  <si>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</si>
  <si>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</si>
  <si>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</si>
  <si>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</si>
  <si>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</si>
  <si>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</si>
  <si>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</si>
  <si>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</si>
  <si>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</si>
  <si>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</si>
  <si>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</si>
  <si>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</si>
  <si>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</si>
  <si>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</si>
  <si>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</si>
  <si>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</si>
  <si>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</si>
  <si>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</si>
  <si>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</si>
  <si>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</si>
  <si>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</si>
  <si>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</si>
  <si>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</si>
  <si>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</si>
  <si>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</si>
  <si>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</si>
  <si>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</si>
  <si>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</si>
  <si>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</si>
  <si>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</si>
  <si>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</si>
  <si>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</si>
  <si>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</si>
  <si>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</si>
  <si>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</si>
  <si>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</si>
  <si>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</si>
  <si>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</si>
  <si>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</si>
  <si>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</si>
  <si>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</si>
  <si>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</si>
  <si>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</si>
  <si>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</si>
  <si>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</si>
  <si>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</si>
  <si>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</si>
  <si>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</si>
  <si>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</si>
  <si>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</si>
  <si>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</si>
  <si>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</si>
  <si>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</si>
  <si>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</si>
  <si>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</si>
  <si>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</si>
  <si>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</si>
  <si>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</si>
  <si>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</si>
  <si>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</si>
  <si>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</si>
  <si>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</si>
  <si>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</si>
  <si>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</si>
  <si>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</si>
  <si>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</si>
  <si>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</si>
  <si>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</si>
  <si>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</si>
  <si>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</si>
  <si>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</si>
  <si>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</si>
  <si>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</si>
  <si>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</si>
  <si>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</si>
  <si>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</si>
  <si>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</si>
  <si>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</si>
  <si>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</si>
  <si>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</si>
  <si>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</si>
  <si>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</si>
  <si>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</si>
  <si>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</si>
  <si>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</si>
  <si>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</si>
  <si>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</si>
  <si>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</si>
  <si>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</si>
  <si>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</si>
  <si>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</si>
  <si>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</si>
  <si>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</si>
  <si>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</si>
  <si>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</si>
  <si>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</si>
  <si>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</si>
  <si>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</si>
  <si>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</si>
  <si>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</si>
  <si>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</si>
  <si>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</si>
  <si>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</si>
  <si>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</si>
  <si>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</si>
  <si>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</si>
  <si>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</si>
  <si>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</si>
  <si>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</si>
  <si>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</si>
  <si>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</si>
  <si>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</si>
  <si>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</si>
  <si>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</si>
  <si>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</si>
  <si>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</si>
  <si>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</si>
  <si>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</si>
  <si>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</si>
  <si>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</si>
  <si>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</si>
  <si>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</si>
  <si>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</si>
  <si>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</si>
  <si>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</si>
  <si>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</si>
  <si>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</si>
  <si>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</si>
  <si>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</si>
  <si>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</si>
  <si>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</si>
  <si>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</si>
  <si>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</si>
  <si>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</si>
  <si>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</si>
  <si>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</si>
  <si>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</si>
  <si>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</si>
  <si>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</si>
  <si>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</si>
  <si>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</si>
  <si>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</si>
  <si>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</si>
  <si>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</si>
  <si>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</si>
  <si>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</si>
  <si>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</si>
  <si>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</si>
  <si>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</si>
  <si>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</si>
  <si>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</si>
  <si>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</si>
  <si>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</si>
  <si>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</si>
  <si>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</si>
  <si>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</si>
  <si>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</si>
  <si>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</si>
  <si>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</si>
  <si>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</si>
  <si>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</si>
  <si>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</si>
  <si>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</si>
  <si>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</si>
  <si>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</si>
  <si>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</si>
  <si>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</si>
  <si>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</si>
  <si>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</si>
  <si>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</si>
  <si>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</si>
  <si>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</si>
  <si>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</si>
  <si>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</si>
  <si>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</si>
  <si>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</si>
  <si>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</si>
  <si>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</si>
  <si>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</si>
  <si>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</si>
  <si>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</si>
  <si>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</si>
  <si>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</si>
  <si>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</si>
  <si>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</si>
  <si>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</si>
  <si>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</si>
  <si>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</si>
  <si>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</si>
  <si>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</si>
  <si>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</si>
  <si>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</si>
  <si>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</si>
  <si>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</si>
  <si>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</si>
  <si>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</si>
  <si>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</si>
  <si>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</si>
  <si>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</si>
  <si>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</si>
  <si>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</si>
  <si>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</si>
  <si>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</si>
  <si>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</si>
  <si>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</si>
  <si>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</si>
  <si>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</si>
  <si>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</si>
  <si>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</si>
  <si>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</si>
  <si>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</si>
  <si>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</si>
  <si>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</si>
  <si>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</si>
  <si>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</si>
  <si>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</si>
  <si>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</si>
  <si>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</si>
  <si>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</si>
  <si>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</si>
  <si>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</si>
  <si>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</si>
  <si>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</si>
  <si>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</si>
  <si>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</si>
  <si>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</si>
  <si>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</si>
  <si>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</si>
  <si>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</si>
  <si>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</si>
  <si>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</si>
  <si>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</si>
  <si>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</si>
  <si>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</si>
  <si>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</si>
  <si>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</si>
  <si>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</si>
  <si>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</si>
  <si>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</si>
  <si>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</si>
  <si>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</si>
  <si>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</si>
  <si>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</si>
  <si>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</si>
  <si>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</si>
  <si>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</si>
  <si>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</si>
  <si>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</si>
  <si>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</si>
  <si>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</si>
  <si>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</si>
  <si>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</si>
  <si>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</si>
  <si>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</si>
  <si>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</si>
  <si>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</si>
  <si>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</si>
  <si>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</si>
  <si>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</si>
  <si>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</si>
  <si>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</si>
  <si>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</si>
  <si>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</si>
  <si>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</si>
  <si>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</si>
  <si>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</si>
  <si>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</si>
  <si>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</si>
  <si>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</si>
  <si>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</si>
  <si>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</si>
  <si>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</si>
  <si>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</si>
  <si>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</si>
  <si>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</si>
  <si>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</si>
  <si>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</si>
  <si>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</si>
  <si>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</si>
  <si>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</si>
  <si>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</si>
  <si>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</si>
  <si>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</si>
  <si>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</si>
  <si>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</si>
  <si>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</si>
  <si>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</si>
  <si>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</si>
  <si>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</si>
  <si>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</si>
  <si>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</si>
  <si>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</si>
  <si>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</si>
  <si>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</si>
  <si>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</si>
  <si>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</si>
  <si>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</si>
  <si>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</si>
  <si>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</si>
  <si>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</si>
  <si>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</si>
  <si>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</si>
  <si>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</si>
  <si>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</si>
  <si>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</si>
  <si>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</si>
  <si>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</si>
  <si>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</si>
  <si>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</si>
  <si>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</si>
  <si>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</si>
  <si>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</si>
  <si>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</si>
  <si>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</si>
  <si>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</si>
  <si>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</si>
  <si>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</si>
  <si>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</si>
  <si>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</si>
  <si>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</si>
  <si>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</si>
  <si>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</si>
  <si>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</si>
  <si>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</si>
  <si>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</si>
  <si>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</si>
  <si>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</si>
  <si>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</si>
  <si>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</si>
  <si>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</si>
  <si>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</si>
  <si>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</si>
  <si>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</si>
  <si>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</si>
  <si>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</si>
  <si>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</si>
  <si>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</si>
  <si>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</si>
  <si>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</si>
  <si>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</si>
  <si>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</si>
  <si>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</si>
  <si>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</si>
  <si>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</si>
  <si>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</si>
  <si>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</si>
  <si>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</si>
  <si>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</si>
  <si>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</si>
  <si>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</si>
  <si>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</si>
  <si>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</si>
  <si>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</si>
  <si>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</si>
  <si>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</si>
  <si>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</si>
  <si>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</si>
  <si>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</si>
  <si>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</si>
  <si>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</si>
  <si>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</si>
  <si>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</si>
  <si>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</si>
  <si>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</si>
  <si>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</si>
  <si>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</si>
  <si>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</si>
  <si>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</si>
  <si>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</si>
  <si>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</si>
  <si>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</si>
  <si>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</si>
  <si>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</si>
  <si>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</si>
  <si>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</si>
  <si>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</si>
  <si>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</si>
  <si>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</si>
  <si>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</si>
  <si>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</si>
  <si>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</si>
  <si>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</si>
  <si>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</si>
  <si>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</si>
  <si>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</si>
  <si>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</si>
  <si>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</si>
  <si>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</si>
  <si>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</si>
  <si>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</si>
  <si>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</si>
  <si>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</si>
  <si>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</si>
  <si>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</si>
  <si>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</si>
  <si>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</si>
  <si>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</si>
  <si>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</si>
  <si>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</si>
  <si>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</si>
  <si>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</si>
  <si>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</si>
  <si>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</si>
  <si>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</si>
  <si>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</si>
  <si>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</si>
  <si>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</si>
  <si>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</si>
  <si>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</si>
  <si>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</si>
  <si>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</si>
  <si>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</si>
  <si>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</si>
  <si>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</si>
  <si>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</si>
  <si>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</si>
  <si>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</si>
  <si>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</si>
  <si>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</si>
  <si>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</si>
  <si>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</si>
  <si>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</si>
  <si>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</si>
  <si>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</si>
  <si>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</si>
  <si>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</si>
  <si>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</si>
  <si>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</si>
  <si>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</si>
  <si>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</si>
  <si>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</si>
  <si>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</si>
  <si>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</si>
  <si>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</si>
  <si>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</si>
  <si>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</si>
  <si>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</si>
  <si>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</si>
  <si>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</si>
  <si>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</si>
  <si>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</si>
  <si>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</si>
  <si>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</si>
  <si>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</si>
  <si>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</si>
  <si>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</si>
  <si>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</si>
  <si>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</si>
  <si>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</si>
  <si>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</si>
  <si>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</si>
  <si>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</si>
  <si>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</si>
  <si>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</si>
  <si>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</si>
  <si>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</si>
  <si>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</si>
  <si>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</si>
  <si>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</si>
  <si>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</si>
  <si>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</si>
  <si>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</si>
  <si>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</si>
  <si>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</si>
  <si>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</si>
  <si>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</si>
  <si>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</si>
  <si>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</si>
  <si>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</si>
  <si>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</si>
  <si>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</si>
  <si>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</si>
  <si>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</si>
  <si>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</si>
  <si>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</si>
  <si>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</si>
  <si>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</si>
  <si>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</si>
  <si>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</si>
  <si>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</si>
  <si>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</si>
  <si>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</si>
  <si>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</si>
  <si>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</si>
  <si>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</si>
  <si>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</si>
  <si>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</si>
  <si>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</si>
  <si>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</si>
  <si>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</si>
  <si>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</si>
  <si>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</si>
  <si>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</si>
  <si>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</si>
  <si>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</si>
  <si>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</si>
  <si>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</si>
  <si>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</si>
  <si>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</si>
  <si>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</si>
  <si>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</si>
  <si>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</si>
  <si>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</si>
  <si>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</si>
  <si>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</si>
  <si>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</si>
  <si>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</si>
  <si>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</si>
  <si>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</si>
  <si>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</si>
  <si>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</si>
  <si>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</si>
  <si>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</si>
  <si>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</si>
  <si>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</si>
  <si>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</si>
  <si>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</si>
  <si>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</si>
  <si>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</si>
  <si>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</si>
  <si>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</si>
  <si>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</si>
  <si>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</si>
  <si>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</si>
  <si>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</si>
  <si>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</si>
  <si>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</si>
  <si>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</si>
  <si>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</si>
  <si>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</si>
  <si>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</si>
  <si>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</si>
  <si>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</si>
  <si>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</si>
  <si>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</si>
  <si>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</si>
  <si>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</si>
  <si>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</si>
  <si>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</si>
  <si>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</si>
  <si>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</si>
  <si>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</si>
  <si>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</si>
  <si>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</si>
  <si>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</si>
  <si>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</si>
  <si>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</si>
  <si>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</si>
  <si>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</si>
  <si>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</si>
  <si>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</si>
  <si>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</si>
  <si>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</si>
  <si>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</si>
  <si>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</si>
  <si>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</si>
  <si>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</si>
  <si>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</si>
  <si>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</si>
  <si>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</si>
  <si>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</si>
  <si>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</si>
  <si>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</si>
  <si>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</si>
  <si>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</si>
  <si>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</si>
  <si>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</si>
  <si>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</si>
  <si>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</si>
  <si>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</si>
  <si>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</si>
  <si>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</si>
  <si>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</si>
  <si>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</si>
  <si>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</si>
  <si>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</si>
  <si>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</si>
  <si>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</si>
  <si>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</si>
  <si>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</si>
  <si>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</si>
  <si>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</si>
  <si>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</si>
  <si>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</si>
  <si>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</si>
  <si>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</si>
  <si>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</si>
  <si>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</si>
  <si>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</si>
  <si>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</si>
  <si>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</si>
  <si>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</si>
  <si>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</si>
  <si>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</si>
  <si>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</si>
  <si>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</si>
  <si>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</si>
  <si>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</si>
  <si>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</si>
  <si>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</si>
  <si>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</si>
  <si>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</si>
  <si>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</si>
  <si>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</si>
  <si>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</si>
  <si>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</si>
  <si>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</si>
  <si>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</si>
  <si>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</si>
  <si>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</si>
  <si>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</si>
  <si>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</si>
  <si>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</si>
  <si>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</si>
  <si>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</si>
  <si>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</si>
  <si>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</si>
  <si>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</si>
  <si>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</si>
  <si>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</si>
  <si>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</si>
  <si>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</si>
  <si>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</si>
  <si>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</si>
  <si>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</si>
  <si>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</si>
  <si>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</si>
  <si>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</si>
  <si>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</si>
  <si>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</si>
  <si>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</si>
  <si>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</si>
  <si>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</si>
  <si>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</si>
  <si>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</si>
  <si>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</si>
  <si>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</si>
  <si>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</si>
  <si>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</si>
  <si>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</si>
  <si>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</si>
  <si>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</si>
  <si>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</si>
  <si>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</si>
  <si>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</si>
  <si>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</si>
  <si>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</si>
  <si>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</si>
  <si>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</si>
  <si>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</si>
  <si>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</si>
  <si>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</si>
  <si>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</si>
  <si>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</si>
  <si>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</si>
  <si>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</si>
  <si>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</si>
  <si>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</si>
  <si>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</si>
  <si>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</si>
  <si>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</si>
  <si>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</si>
  <si>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</si>
  <si>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</si>
  <si>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</si>
  <si>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</si>
  <si>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</si>
  <si>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</si>
  <si>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</si>
  <si>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</si>
  <si>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</si>
  <si>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</si>
  <si>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</si>
  <si>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</si>
  <si>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</si>
  <si>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</si>
  <si>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</si>
  <si>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</si>
  <si>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</si>
  <si>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</si>
  <si>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</si>
  <si>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</si>
  <si>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</si>
  <si>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</si>
  <si>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</si>
  <si>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</si>
  <si>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</si>
  <si>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</si>
  <si>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</si>
  <si>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</si>
  <si>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</si>
  <si>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</si>
  <si>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</si>
  <si>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</si>
  <si>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</si>
  <si>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</si>
  <si>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</si>
  <si>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</si>
  <si>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</si>
  <si>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</si>
  <si>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</si>
  <si>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</si>
  <si>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</si>
  <si>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</si>
  <si>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</si>
  <si>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</si>
  <si>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</si>
  <si>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</si>
  <si>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</si>
  <si>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</si>
  <si>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</si>
  <si>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</si>
  <si>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</si>
  <si>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</si>
  <si>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</si>
  <si>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</si>
  <si>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</si>
  <si>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</si>
  <si>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</si>
  <si>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</si>
  <si>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</si>
  <si>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</si>
  <si>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</si>
  <si>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</si>
  <si>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</si>
  <si>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</si>
  <si>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</si>
  <si>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</si>
  <si>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</si>
  <si>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</si>
  <si>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</si>
  <si>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</si>
  <si>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</si>
  <si>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</si>
  <si>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</si>
  <si>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</si>
  <si>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</si>
  <si>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</si>
  <si>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</si>
  <si>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</si>
  <si>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</si>
  <si>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</si>
  <si>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</si>
  <si>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</si>
  <si>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</si>
  <si>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</si>
  <si>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</si>
  <si>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</si>
  <si>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</si>
  <si>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</si>
  <si>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</si>
  <si>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</si>
  <si>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</si>
  <si>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</si>
  <si>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</si>
  <si>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</si>
  <si>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</si>
  <si>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</si>
  <si>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</si>
  <si>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</si>
  <si>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</si>
  <si>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</si>
  <si>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</si>
  <si>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</si>
  <si>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</si>
  <si>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</si>
  <si>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</si>
  <si>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</si>
  <si>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</si>
  <si>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</si>
  <si>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</si>
  <si>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</si>
  <si>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</si>
  <si>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</si>
  <si>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</si>
  <si>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</si>
  <si>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</si>
  <si>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</si>
  <si>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</si>
  <si>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</si>
  <si>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</si>
  <si>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</si>
  <si>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</si>
  <si>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</si>
  <si>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</si>
  <si>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</si>
  <si>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</si>
  <si>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</si>
  <si>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</si>
  <si>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</si>
  <si>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</si>
  <si>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</si>
  <si>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</si>
  <si>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</si>
  <si>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</si>
  <si>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</si>
  <si>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</si>
  <si>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</si>
  <si>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</si>
  <si>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</si>
  <si>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</si>
  <si>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</si>
  <si>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</si>
  <si>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</si>
  <si>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</si>
  <si>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</si>
  <si>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</si>
  <si>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</si>
  <si>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</si>
  <si>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</si>
  <si>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</si>
  <si>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</si>
  <si>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</si>
  <si>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</si>
  <si>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</si>
  <si>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</si>
  <si>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</si>
  <si>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</si>
  <si>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</si>
  <si>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</si>
  <si>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</si>
  <si>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</si>
  <si>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</si>
  <si>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</si>
  <si>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</si>
  <si>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</si>
  <si>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</si>
  <si>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</si>
  <si>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</si>
  <si>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</si>
  <si>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</si>
  <si>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</si>
  <si>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</si>
  <si>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</si>
  <si>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</si>
  <si>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</si>
  <si>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</si>
  <si>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</si>
  <si>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</si>
  <si>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</si>
  <si>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</si>
  <si>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</si>
  <si>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</si>
  <si>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</si>
  <si>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</si>
  <si>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</si>
  <si>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</si>
  <si>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</si>
  <si>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</si>
  <si>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</si>
  <si>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</si>
  <si>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</si>
  <si>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</si>
  <si>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</si>
  <si>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</si>
  <si>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</si>
  <si>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</si>
  <si>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</si>
  <si>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</si>
  <si>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</si>
  <si>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</si>
  <si>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</si>
  <si>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</si>
  <si>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</si>
  <si>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</si>
  <si>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</si>
  <si>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</si>
  <si>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</si>
  <si>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</si>
  <si>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</si>
  <si>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</si>
  <si>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</si>
  <si>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</si>
  <si>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</si>
  <si>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</si>
  <si>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</si>
  <si>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</si>
  <si>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</si>
  <si>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</si>
  <si>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</si>
  <si>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</si>
  <si>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</si>
  <si>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</si>
  <si>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</si>
  <si>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</si>
  <si>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</si>
  <si>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</si>
  <si>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</si>
  <si>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</si>
  <si>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</si>
  <si>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</si>
  <si>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</si>
  <si>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</si>
  <si>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</si>
  <si>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</si>
  <si>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</si>
  <si>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</si>
  <si>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</si>
  <si>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</si>
  <si>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</si>
  <si>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</si>
  <si>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</si>
  <si>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</si>
  <si>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</si>
  <si>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</si>
  <si>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</si>
  <si>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</si>
  <si>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</si>
  <si>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</si>
  <si>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</si>
  <si>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</si>
  <si>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</si>
  <si>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</si>
  <si>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</si>
  <si>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</si>
  <si>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</si>
  <si>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</si>
  <si>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</si>
  <si>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</si>
  <si>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</si>
  <si>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</si>
  <si>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</si>
  <si>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</si>
  <si>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</si>
  <si>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</si>
  <si>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</si>
  <si>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</si>
  <si>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</si>
  <si>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</si>
  <si>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</si>
  <si>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</si>
  <si>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</si>
  <si>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</si>
  <si>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</si>
  <si>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</si>
  <si>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</si>
  <si>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</si>
  <si>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</si>
  <si>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</si>
  <si>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</si>
  <si>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</si>
  <si>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</si>
  <si>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</si>
  <si>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</si>
  <si>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</si>
  <si>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</si>
  <si>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</si>
  <si>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</si>
  <si>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</si>
  <si>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</si>
  <si>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</si>
  <si>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</si>
  <si>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</si>
  <si>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</si>
  <si>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</si>
  <si>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</si>
  <si>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</si>
  <si>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</si>
  <si>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</si>
  <si>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</si>
  <si>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</si>
  <si>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</si>
  <si>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</si>
  <si>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</si>
  <si>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</si>
  <si>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</si>
  <si>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</si>
  <si>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</si>
  <si>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</si>
  <si>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</si>
  <si>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</si>
  <si>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</si>
  <si>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</si>
  <si>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</si>
  <si>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</si>
  <si>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</si>
  <si>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</si>
  <si>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</si>
  <si>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</si>
  <si>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</si>
  <si>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</si>
  <si>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</si>
  <si>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</si>
  <si>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</si>
  <si>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</si>
  <si>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</si>
  <si>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</si>
  <si>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</si>
  <si>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</si>
  <si>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</si>
  <si>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</si>
  <si>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</si>
  <si>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</si>
  <si>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</si>
  <si>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</si>
  <si>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</si>
  <si>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</si>
  <si>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</si>
  <si>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</si>
  <si>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</si>
  <si>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</si>
  <si>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</si>
  <si>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</si>
  <si>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</si>
  <si>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</si>
  <si>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</si>
  <si>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</si>
  <si>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</si>
  <si>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</si>
  <si>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</si>
  <si>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</si>
  <si>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</si>
  <si>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</si>
  <si>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</si>
  <si>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</si>
  <si>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</si>
  <si>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</si>
  <si>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</si>
  <si>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</si>
  <si>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</si>
  <si>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</si>
  <si>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</si>
  <si>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</si>
  <si>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</si>
  <si>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</si>
  <si>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</si>
  <si>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</si>
  <si>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</si>
  <si>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</si>
  <si>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</si>
  <si>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</si>
  <si>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</si>
  <si>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</si>
  <si>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</si>
  <si>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</si>
  <si>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</si>
  <si>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</si>
  <si>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</si>
  <si>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</si>
  <si>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</si>
  <si>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</si>
  <si>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</si>
  <si>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</si>
  <si>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</si>
  <si>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</si>
  <si>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</si>
  <si>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</si>
  <si>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</si>
  <si>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</si>
  <si>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</si>
  <si>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</si>
  <si>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</si>
  <si>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</si>
  <si>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</si>
  <si>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</si>
  <si>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</si>
  <si>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</si>
  <si>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</si>
  <si>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</si>
  <si>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</si>
  <si>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</si>
  <si>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</si>
  <si>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</si>
  <si>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</si>
  <si>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</si>
  <si>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</si>
  <si>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</si>
  <si>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</si>
  <si>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</si>
  <si>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</si>
  <si>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</si>
  <si>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</si>
  <si>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</si>
  <si>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</si>
  <si>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</si>
  <si>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</si>
  <si>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</si>
  <si>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</si>
  <si>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</si>
  <si>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</si>
  <si>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</si>
  <si>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</si>
  <si>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</si>
  <si>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</si>
  <si>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</si>
  <si>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</si>
  <si>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</si>
  <si>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</si>
  <si>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</si>
  <si>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</si>
  <si>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</si>
  <si>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</si>
  <si>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</si>
  <si>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</si>
  <si>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</si>
  <si>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</si>
  <si>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</si>
  <si>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</si>
  <si>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</si>
  <si>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</si>
  <si>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</si>
  <si>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</si>
  <si>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</si>
  <si>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</si>
  <si>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</si>
  <si>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</si>
  <si>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</si>
  <si>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</si>
  <si>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</si>
  <si>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</si>
  <si>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</si>
  <si>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</si>
  <si>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</si>
  <si>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</si>
  <si>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</si>
  <si>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</si>
  <si>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</si>
  <si>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</si>
  <si>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</si>
  <si>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</si>
  <si>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</si>
  <si>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</si>
  <si>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</si>
  <si>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</si>
  <si>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</si>
  <si>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</si>
  <si>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</si>
  <si>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</si>
  <si>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</si>
  <si>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</si>
  <si>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</si>
  <si>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</si>
  <si>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</si>
  <si>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</si>
  <si>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</si>
  <si>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</si>
  <si>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</si>
  <si>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</si>
  <si>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</si>
  <si>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</si>
  <si>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</si>
  <si>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</si>
  <si>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</si>
  <si>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</si>
  <si>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</si>
  <si>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</si>
  <si>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</si>
  <si>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</si>
  <si>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</si>
  <si>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</si>
  <si>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</si>
  <si>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</si>
  <si>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</si>
  <si>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</si>
  <si>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</si>
  <si>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</si>
  <si>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</si>
  <si>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</si>
  <si>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</si>
  <si>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</si>
  <si>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</si>
  <si>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</si>
  <si>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</si>
  <si>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</si>
  <si>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</si>
  <si>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</si>
  <si>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</si>
  <si>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</si>
  <si>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</si>
  <si>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</si>
  <si>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</si>
  <si>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</si>
  <si>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</si>
  <si>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</si>
  <si>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</si>
  <si>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</si>
  <si>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</si>
  <si>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</si>
  <si>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</si>
  <si>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</si>
  <si>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</si>
  <si>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</si>
  <si>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</si>
  <si>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</si>
  <si>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</si>
  <si>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</si>
  <si>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</si>
  <si>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</si>
  <si>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</si>
  <si>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</si>
  <si>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</si>
  <si>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</si>
  <si>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</si>
  <si>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</si>
  <si>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</si>
  <si>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</si>
  <si>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</si>
  <si>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</si>
  <si>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</si>
  <si>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</si>
  <si>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</si>
  <si>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</si>
  <si>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</si>
  <si>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</si>
  <si>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</si>
  <si>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</si>
  <si>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</si>
  <si>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</si>
  <si>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</si>
  <si>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</si>
  <si>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</si>
  <si>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</si>
  <si>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</si>
  <si>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</si>
  <si>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</si>
  <si>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</si>
  <si>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</si>
  <si>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</si>
  <si>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</si>
  <si>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</si>
  <si>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</si>
  <si>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</si>
  <si>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</si>
  <si>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</si>
  <si>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</si>
  <si>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</si>
  <si>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</si>
  <si>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</si>
  <si>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</si>
  <si>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</si>
  <si>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</si>
  <si>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</si>
  <si>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</si>
  <si>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</si>
  <si>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</si>
  <si>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</si>
  <si>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</si>
  <si>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</si>
  <si>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</si>
  <si>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</si>
  <si>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</si>
  <si>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</si>
  <si>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</si>
  <si>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</si>
  <si>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</si>
  <si>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</si>
  <si>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</si>
  <si>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</si>
  <si>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</si>
  <si>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</si>
  <si>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</si>
  <si>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</si>
  <si>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</si>
  <si>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</si>
  <si>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</si>
  <si>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</si>
  <si>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</si>
  <si>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</si>
  <si>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</si>
  <si>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</si>
  <si>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</si>
  <si>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</si>
  <si>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</si>
  <si>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</si>
  <si>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</si>
  <si>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</si>
  <si>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</si>
  <si>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</si>
  <si>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</si>
  <si>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</si>
  <si>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</si>
  <si>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</si>
  <si>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</si>
  <si>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</si>
  <si>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</si>
  <si>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</si>
  <si>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</si>
  <si>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</si>
  <si>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</si>
  <si>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</si>
  <si>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</si>
  <si>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</si>
  <si>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</si>
  <si>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</si>
  <si>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</si>
  <si>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</si>
  <si>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</si>
  <si>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</si>
  <si>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</si>
  <si>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</si>
  <si>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</si>
  <si>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</si>
  <si>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</si>
  <si>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</si>
  <si>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</si>
  <si>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</si>
  <si>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</si>
  <si>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</si>
  <si>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</si>
  <si>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</si>
  <si>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</si>
  <si>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</si>
  <si>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</si>
  <si>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</si>
  <si>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</si>
  <si>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</si>
  <si>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</si>
  <si>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</si>
  <si>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</si>
  <si>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</si>
  <si>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</si>
  <si>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</si>
  <si>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</si>
  <si>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</si>
  <si>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</si>
  <si>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</si>
  <si>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</si>
  <si>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</si>
  <si>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</si>
  <si>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</si>
  <si>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</si>
  <si>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</si>
  <si>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</si>
  <si>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</si>
  <si>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</si>
  <si>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</si>
  <si>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</si>
  <si>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</si>
  <si>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</si>
  <si>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</si>
  <si>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</si>
  <si>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</si>
  <si>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</si>
  <si>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</si>
  <si>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</si>
  <si>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</si>
  <si>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</si>
  <si>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</si>
  <si>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</si>
  <si>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</si>
  <si>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</si>
  <si>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</si>
  <si>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</si>
  <si>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</si>
  <si>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</si>
  <si>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</si>
  <si>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</si>
  <si>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</si>
  <si>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</si>
  <si>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</si>
  <si>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</si>
  <si>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</si>
  <si>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</si>
  <si>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</si>
  <si>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</si>
  <si>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</si>
  <si>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</si>
  <si>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</si>
  <si>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</si>
  <si>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</si>
  <si>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</si>
  <si>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</si>
  <si>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</si>
  <si>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</si>
  <si>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</si>
  <si>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</si>
  <si>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</si>
  <si>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</si>
  <si>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</si>
  <si>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</si>
  <si>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</si>
  <si>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</si>
  <si>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</si>
  <si>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</si>
  <si>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</si>
  <si>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</si>
  <si>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</si>
  <si>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</si>
  <si>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</si>
  <si>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</si>
  <si>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</si>
  <si>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</si>
  <si>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</si>
  <si>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</si>
  <si>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</si>
  <si>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</si>
  <si>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</si>
  <si>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</si>
  <si>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</si>
  <si>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</si>
  <si>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</si>
  <si>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</si>
  <si>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</si>
  <si>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</si>
  <si>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</si>
  <si>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</si>
  <si>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</si>
  <si>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</si>
  <si>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</si>
  <si>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</si>
  <si>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</si>
  <si>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</si>
  <si>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</si>
  <si>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</si>
  <si>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</si>
  <si>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</si>
  <si>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</si>
  <si>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</si>
  <si>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</si>
  <si>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</si>
  <si>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</si>
  <si>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</si>
  <si>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</si>
  <si>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</si>
  <si>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</si>
  <si>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</si>
  <si>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</si>
  <si>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</si>
  <si>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</si>
  <si>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</si>
  <si>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</si>
  <si>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</si>
  <si>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</si>
  <si>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</si>
  <si>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</si>
  <si>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</si>
  <si>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</si>
  <si>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</si>
  <si>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</si>
  <si>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</si>
  <si>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</si>
  <si>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</si>
  <si>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</si>
  <si>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</si>
  <si>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</si>
  <si>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</si>
  <si>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</si>
  <si>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</si>
  <si>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</si>
  <si>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</si>
  <si>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</si>
  <si>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</si>
  <si>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</si>
  <si>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</si>
  <si>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</si>
  <si>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</si>
  <si>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</si>
  <si>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</si>
  <si>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</si>
  <si>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</si>
  <si>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</si>
  <si>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</si>
  <si>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</si>
  <si>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</si>
  <si>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</si>
  <si>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</si>
  <si>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</si>
  <si>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</si>
  <si>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</si>
  <si>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</si>
  <si>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</si>
  <si>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</si>
  <si>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</si>
  <si>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</si>
  <si>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</si>
  <si>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</si>
  <si>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</si>
  <si>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</si>
  <si>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</si>
  <si>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</si>
  <si>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</si>
  <si>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</si>
  <si>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</si>
  <si>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</si>
  <si>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</si>
  <si>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</si>
  <si>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</si>
  <si>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</si>
  <si>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</si>
  <si>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</si>
  <si>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</si>
  <si>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</si>
  <si>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</si>
  <si>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</si>
  <si>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</si>
  <si>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</si>
  <si>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</si>
  <si>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</si>
  <si>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</si>
  <si>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</si>
  <si>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</si>
  <si>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</si>
  <si>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</si>
  <si>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</si>
  <si>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</si>
  <si>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</si>
  <si>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</si>
  <si>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</si>
  <si>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</si>
  <si>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</si>
  <si>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</si>
  <si>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</si>
  <si>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</si>
  <si>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</si>
  <si>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</si>
  <si>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</si>
  <si>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</si>
  <si>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</si>
  <si>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</si>
  <si>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</si>
  <si>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</si>
  <si>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</si>
  <si>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</si>
  <si>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</si>
  <si>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</si>
  <si>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</si>
  <si>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</si>
  <si>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</si>
  <si>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</si>
  <si>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</si>
  <si>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</si>
  <si>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</si>
  <si>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</si>
  <si>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</si>
  <si>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</si>
  <si>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</si>
  <si>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</si>
  <si>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</si>
  <si>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</si>
  <si>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</si>
  <si>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</si>
  <si>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</si>
  <si>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</si>
  <si>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</si>
  <si>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</si>
  <si>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</si>
  <si>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</si>
  <si>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</si>
  <si>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</si>
  <si>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</si>
  <si>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</si>
  <si>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</si>
  <si>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</si>
  <si>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</si>
  <si>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</si>
  <si>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</si>
  <si>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</si>
  <si>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</si>
  <si>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</si>
  <si>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</si>
  <si>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</si>
  <si>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</si>
  <si>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</si>
  <si>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</si>
  <si>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</si>
  <si>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</si>
  <si>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</si>
  <si>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</si>
  <si>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</si>
  <si>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</si>
  <si>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</si>
  <si>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</si>
  <si>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</si>
  <si>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</si>
  <si>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</si>
  <si>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</si>
  <si>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</si>
  <si>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</si>
  <si>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</si>
  <si>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</si>
  <si>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</si>
  <si>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</si>
  <si>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</si>
  <si>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</si>
  <si>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</si>
  <si>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</si>
  <si>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</si>
  <si>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</si>
  <si>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</si>
  <si>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</si>
  <si>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</si>
  <si>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</si>
  <si>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</si>
  <si>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</si>
  <si>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</si>
  <si>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</si>
  <si>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</si>
  <si>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</si>
  <si>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</si>
  <si>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</si>
  <si>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</si>
  <si>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</si>
  <si>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</si>
  <si>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</si>
  <si>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</si>
  <si>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</si>
  <si>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</si>
  <si>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</si>
  <si>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</si>
  <si>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</si>
  <si>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</si>
  <si>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</si>
  <si>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</si>
  <si>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</si>
  <si>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</si>
  <si>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</si>
  <si>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</si>
  <si>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</si>
  <si>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</si>
  <si>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</si>
  <si>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</si>
  <si>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</si>
  <si>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</si>
  <si>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</si>
  <si>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</si>
  <si>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</si>
  <si>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</si>
  <si>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</si>
  <si>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</si>
  <si>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</si>
  <si>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</si>
  <si>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</si>
  <si>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</si>
  <si>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</si>
  <si>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</si>
  <si>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</si>
  <si>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</si>
  <si>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</si>
  <si>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</si>
  <si>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</si>
  <si>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</si>
  <si>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</si>
  <si>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</si>
  <si>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</si>
  <si>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</si>
  <si>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</si>
  <si>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</si>
  <si>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</si>
  <si>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</si>
  <si>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</si>
  <si>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</si>
  <si>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</si>
  <si>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</si>
  <si>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</si>
  <si>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</si>
  <si>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</si>
  <si>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</si>
  <si>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</si>
  <si>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</si>
  <si>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</si>
  <si>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</si>
  <si>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</si>
  <si>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</si>
  <si>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</si>
  <si>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</si>
  <si>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</si>
  <si>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</si>
  <si>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</si>
  <si>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</si>
  <si>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</si>
  <si>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</si>
  <si>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</si>
  <si>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</si>
  <si>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</si>
  <si>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</si>
  <si>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</si>
  <si>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</si>
  <si>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</si>
  <si>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</si>
  <si>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</si>
  <si>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</si>
  <si>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</si>
  <si>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</si>
  <si>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</si>
  <si>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</si>
  <si>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</si>
  <si>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</si>
  <si>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</si>
  <si>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</si>
  <si>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</si>
  <si>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</si>
  <si>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</si>
  <si>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</si>
  <si>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</si>
  <si>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</si>
  <si>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</si>
  <si>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</si>
  <si>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</si>
  <si>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</si>
  <si>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</si>
  <si>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</si>
  <si>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</si>
  <si>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</si>
  <si>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</si>
  <si>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</si>
  <si>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</si>
  <si>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</si>
  <si>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</si>
  <si>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</si>
  <si>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</si>
  <si>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</si>
  <si>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</si>
  <si>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</si>
  <si>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</si>
  <si>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</si>
  <si>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</si>
  <si>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</si>
  <si>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</si>
  <si>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</si>
  <si>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</si>
  <si>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</si>
  <si>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</si>
  <si>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</si>
  <si>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</si>
  <si>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</si>
  <si>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</si>
  <si>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</si>
  <si>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</si>
  <si>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</si>
  <si>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</si>
  <si>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</si>
  <si>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</si>
  <si>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</si>
  <si>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</si>
  <si>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</si>
  <si>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</si>
  <si>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</si>
  <si>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</si>
  <si>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</si>
  <si>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</si>
  <si>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</si>
  <si>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</si>
  <si>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</si>
  <si>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</si>
  <si>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</si>
  <si>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</si>
  <si>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</si>
  <si>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</si>
  <si>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</si>
  <si>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</si>
  <si>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</si>
  <si>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</si>
  <si>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</si>
  <si>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</si>
  <si>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</si>
  <si>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</si>
  <si>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</si>
  <si>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</si>
  <si>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</si>
  <si>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</si>
  <si>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</si>
  <si>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</si>
  <si>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</si>
  <si>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</si>
  <si>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</si>
  <si>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</si>
  <si>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</si>
  <si>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</si>
  <si>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</si>
  <si>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</si>
  <si>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</si>
  <si>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</si>
  <si>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</si>
  <si>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</si>
  <si>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</si>
  <si>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</si>
  <si>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</si>
  <si>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</si>
  <si>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</si>
  <si>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</si>
  <si>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</si>
  <si>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</si>
  <si>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</si>
  <si>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</si>
  <si>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</si>
  <si>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</si>
  <si>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</si>
  <si>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</si>
  <si>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</si>
  <si>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</si>
  <si>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</si>
  <si>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</si>
  <si>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</si>
  <si>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</si>
  <si>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</si>
  <si>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</si>
  <si>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</si>
  <si>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</si>
  <si>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</si>
  <si>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</si>
  <si>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</si>
  <si>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</si>
  <si>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</si>
  <si>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</si>
  <si>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</si>
  <si>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</si>
  <si>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</si>
  <si>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</si>
  <si>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</si>
  <si>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</si>
  <si>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</si>
  <si>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</si>
  <si>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</si>
  <si>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</si>
  <si>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</si>
  <si>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</si>
  <si>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</si>
  <si>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</si>
  <si>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</si>
  <si>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</si>
  <si>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</si>
  <si>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</si>
  <si>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</si>
  <si>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</si>
  <si>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</si>
  <si>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</si>
  <si>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</si>
  <si>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</si>
  <si>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</si>
  <si>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</si>
  <si>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</si>
  <si>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</si>
  <si>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</si>
  <si>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</si>
  <si>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</si>
  <si>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</si>
  <si>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</si>
  <si>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</si>
  <si>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</si>
  <si>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</si>
  <si>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</si>
  <si>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</si>
  <si>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</si>
  <si>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</si>
  <si>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</si>
  <si>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</si>
  <si>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</si>
  <si>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</si>
  <si>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</si>
  <si>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</si>
  <si>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</si>
  <si>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</si>
  <si>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</si>
  <si>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</si>
  <si>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</si>
  <si>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</si>
  <si>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</si>
  <si>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</si>
  <si>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</si>
  <si>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</si>
  <si>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</si>
  <si>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</si>
  <si>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</si>
  <si>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</si>
  <si>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</si>
  <si>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</si>
  <si>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</si>
  <si>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</si>
  <si>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</si>
  <si>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</si>
  <si>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</si>
  <si>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</si>
  <si>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</si>
  <si>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</si>
  <si>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</si>
  <si>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</si>
  <si>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</si>
  <si>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</si>
  <si>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</si>
  <si>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</si>
  <si>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</si>
  <si>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</si>
  <si>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</si>
  <si>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</si>
  <si>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</si>
  <si>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</si>
  <si>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</si>
  <si>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</si>
  <si>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</si>
  <si>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</si>
  <si>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</si>
  <si>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</si>
  <si>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</si>
  <si>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</si>
  <si>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</si>
  <si>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</si>
  <si>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</si>
  <si>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</si>
  <si>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</si>
  <si>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</si>
  <si>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</si>
  <si>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</si>
  <si>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</si>
  <si>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</si>
  <si>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</si>
  <si>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</si>
  <si>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</si>
  <si>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</si>
  <si>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</si>
  <si>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</si>
  <si>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</si>
  <si>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</si>
  <si>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</si>
  <si>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</si>
  <si>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</si>
  <si>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</si>
  <si>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</si>
  <si>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</si>
  <si>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</si>
  <si>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</si>
  <si>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</si>
  <si>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</si>
  <si>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</si>
  <si>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</si>
  <si>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</si>
  <si>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</si>
  <si>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</si>
  <si>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</si>
  <si>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</si>
  <si>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</si>
  <si>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</si>
  <si>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</si>
  <si>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</si>
  <si>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</si>
  <si>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</si>
  <si>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</si>
  <si>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</si>
  <si>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</si>
  <si>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</si>
  <si>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</si>
  <si>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</si>
  <si>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</si>
  <si>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</si>
  <si>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</si>
  <si>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</si>
  <si>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</si>
  <si>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</si>
  <si>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</si>
  <si>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</si>
  <si>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</si>
  <si>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</si>
  <si>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</si>
  <si>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</si>
  <si>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</si>
  <si>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</si>
  <si>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</si>
  <si>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</si>
  <si>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</si>
  <si>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</si>
  <si>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</si>
  <si>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</si>
  <si>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</si>
  <si>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</si>
  <si>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</si>
  <si>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</si>
  <si>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</si>
  <si>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</si>
  <si>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</si>
  <si>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</si>
  <si>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</si>
  <si>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</si>
  <si>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</si>
  <si>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</si>
  <si>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</si>
  <si>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</si>
  <si>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</si>
  <si>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</si>
  <si>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</si>
  <si>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</si>
  <si>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</si>
  <si>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</si>
  <si>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</si>
  <si>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</si>
  <si>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</si>
  <si>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</si>
  <si>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</si>
  <si>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</si>
  <si>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</si>
  <si>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</si>
  <si>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</si>
  <si>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</si>
  <si>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</si>
  <si>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</si>
  <si>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</si>
  <si>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</si>
  <si>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</si>
  <si>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</si>
  <si>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</si>
  <si>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</si>
  <si>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</si>
  <si>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</si>
  <si>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</si>
  <si>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</si>
  <si>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</si>
  <si>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</si>
  <si>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</si>
  <si>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</si>
  <si>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</si>
  <si>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</si>
  <si>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</si>
  <si>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</si>
  <si>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</si>
  <si>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</si>
  <si>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</si>
  <si>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</si>
  <si>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</si>
  <si>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</si>
  <si>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</si>
  <si>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</si>
  <si>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</si>
  <si>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</si>
  <si>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</si>
  <si>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</si>
  <si>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</si>
  <si>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</si>
  <si>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</si>
  <si>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</si>
  <si>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</si>
  <si>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</si>
  <si>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</si>
  <si>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</si>
  <si>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</si>
  <si>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</si>
  <si>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</si>
  <si>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</si>
  <si>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</si>
  <si>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</si>
  <si>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</si>
  <si>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</si>
  <si>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</si>
  <si>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</si>
  <si>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</si>
  <si>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</si>
  <si>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</si>
  <si>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</si>
  <si>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</si>
  <si>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</si>
  <si>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</si>
  <si>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</si>
  <si>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</si>
  <si>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</si>
  <si>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</si>
  <si>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</si>
  <si>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</si>
  <si>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</si>
  <si>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</si>
  <si>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</si>
  <si>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</si>
  <si>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</si>
  <si>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</si>
  <si>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</si>
  <si>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</si>
  <si>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</si>
  <si>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</si>
  <si>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</si>
  <si>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</si>
  <si>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</si>
  <si>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</si>
  <si>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</si>
  <si>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</si>
  <si>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</si>
  <si>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</si>
  <si>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</si>
  <si>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</si>
  <si>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</si>
  <si>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</si>
  <si>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</si>
  <si>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</si>
  <si>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</si>
  <si>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</si>
  <si>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</si>
  <si>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</si>
  <si>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</si>
  <si>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</si>
  <si>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</si>
  <si>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</si>
  <si>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</si>
  <si>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</si>
  <si>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</si>
  <si>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</si>
  <si>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</si>
  <si>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</si>
  <si>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</si>
  <si>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</si>
  <si>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</si>
  <si>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</si>
  <si>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</si>
  <si>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</si>
  <si>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</si>
  <si>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</si>
  <si>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</si>
  <si>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</si>
  <si>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</si>
  <si>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</si>
  <si>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</si>
  <si>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</si>
  <si>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</si>
  <si>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</si>
  <si>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</si>
  <si>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</si>
  <si>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</si>
  <si>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</si>
  <si>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</si>
  <si>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</si>
  <si>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</si>
  <si>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</si>
  <si>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</si>
  <si>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</si>
  <si>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</si>
  <si>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</si>
  <si>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</si>
  <si>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</si>
  <si>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</si>
  <si>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</si>
  <si>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</si>
  <si>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</si>
  <si>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</si>
  <si>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</si>
  <si>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</si>
  <si>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</si>
  <si>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</si>
  <si>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</si>
  <si>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</si>
  <si>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</si>
  <si>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</si>
  <si>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</si>
  <si>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</si>
  <si>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</si>
  <si>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</si>
  <si>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</si>
  <si>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</si>
  <si>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</si>
  <si>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</si>
  <si>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</si>
  <si>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</si>
  <si>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</si>
  <si>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</si>
  <si>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</si>
  <si>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</si>
  <si>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</si>
  <si>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</si>
  <si>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</si>
  <si>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</si>
  <si>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</si>
  <si>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</si>
  <si>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</si>
  <si>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</si>
  <si>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</si>
  <si>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</si>
  <si>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</si>
  <si>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</si>
  <si>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</si>
  <si>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</si>
  <si>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</si>
  <si>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</si>
  <si>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</si>
  <si>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</si>
  <si>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</si>
  <si>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</si>
  <si>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</si>
  <si>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</si>
  <si>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</si>
  <si>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</si>
  <si>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</si>
  <si>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</si>
  <si>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</si>
  <si>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</si>
  <si>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</si>
  <si>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</si>
  <si>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</si>
  <si>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</si>
  <si>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</si>
  <si>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</si>
  <si>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</si>
  <si>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</si>
  <si>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</si>
  <si>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</si>
  <si>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</si>
  <si>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</si>
  <si>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</si>
  <si>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</si>
  <si>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</si>
  <si>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</si>
  <si>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</si>
  <si>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</si>
  <si>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</si>
  <si>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</si>
  <si>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</si>
  <si>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</si>
  <si>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</si>
  <si>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</si>
  <si>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</si>
  <si>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</si>
  <si>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</si>
  <si>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</si>
  <si>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</si>
  <si>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</si>
  <si>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</si>
  <si>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</si>
  <si>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</si>
  <si>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</si>
  <si>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</si>
  <si>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</si>
  <si>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</si>
  <si>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</si>
  <si>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</si>
  <si>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</si>
  <si>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</si>
  <si>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</si>
  <si>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</si>
  <si>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</si>
  <si>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</si>
  <si>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</si>
  <si>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</si>
  <si>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</si>
  <si>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</si>
  <si>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</si>
  <si>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</si>
  <si>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</si>
  <si>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</si>
  <si>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</si>
  <si>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</si>
  <si>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</si>
  <si>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</si>
  <si>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</si>
  <si>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</si>
  <si>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</si>
  <si>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</si>
  <si>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</si>
  <si>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</si>
  <si>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</si>
  <si>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</si>
  <si>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</si>
  <si>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</si>
  <si>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</si>
  <si>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</si>
  <si>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</si>
  <si>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</si>
  <si>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</si>
  <si>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</si>
  <si>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</si>
  <si>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</si>
  <si>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</si>
  <si>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</si>
  <si>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</si>
  <si>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</si>
  <si>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</si>
  <si>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</si>
  <si>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</si>
  <si>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</si>
  <si>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</si>
  <si>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</si>
  <si>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</si>
  <si>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</si>
  <si>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</si>
  <si>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</si>
  <si>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</si>
  <si>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</si>
  <si>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</si>
  <si>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</si>
  <si>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</si>
  <si>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</si>
  <si>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</si>
  <si>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</si>
  <si>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</si>
  <si>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</si>
  <si>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</si>
  <si>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</si>
  <si>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</si>
  <si>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</si>
  <si>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</si>
  <si>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</si>
  <si>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</si>
  <si>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</si>
  <si>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</si>
  <si>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</si>
  <si>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</si>
  <si>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</si>
  <si>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</si>
  <si>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</si>
  <si>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</si>
  <si>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</si>
  <si>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</si>
  <si>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</si>
  <si>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</si>
  <si>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</si>
  <si>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</si>
  <si>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</si>
  <si>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</si>
  <si>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</si>
  <si>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</si>
  <si>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</si>
  <si>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</si>
  <si>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</si>
  <si>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</si>
  <si>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</si>
  <si>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</si>
  <si>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</si>
  <si>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</si>
  <si>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</si>
  <si>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</si>
  <si>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</si>
  <si>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</si>
  <si>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</si>
  <si>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</si>
  <si>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</si>
  <si>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</si>
  <si>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</si>
  <si>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</si>
  <si>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</si>
  <si>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</si>
  <si>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</si>
  <si>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</si>
  <si>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</si>
  <si>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</si>
  <si>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</si>
  <si>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</si>
  <si>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</si>
  <si>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</si>
  <si>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</si>
  <si>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</si>
  <si>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</si>
  <si>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</si>
  <si>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</si>
  <si>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</si>
  <si>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</si>
  <si>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</si>
  <si>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</si>
  <si>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</si>
  <si>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</si>
  <si>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</si>
  <si>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</si>
  <si>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</si>
  <si>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</si>
  <si>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</si>
  <si>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</si>
  <si>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</si>
  <si>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</si>
  <si>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</si>
  <si>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</si>
  <si>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</si>
  <si>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</si>
  <si>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</si>
  <si>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</si>
  <si>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</si>
  <si>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</si>
  <si>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</si>
  <si>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</si>
  <si>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</si>
  <si>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</si>
  <si>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</si>
  <si>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</si>
  <si>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</si>
  <si>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</si>
  <si>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</si>
  <si>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</si>
  <si>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</si>
  <si>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</si>
  <si>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</si>
  <si>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</si>
  <si>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</si>
  <si>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</si>
  <si>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</si>
  <si>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</si>
  <si>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</si>
  <si>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</si>
  <si>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</si>
  <si>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</si>
  <si>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</si>
  <si>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</si>
  <si>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</si>
  <si>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</si>
  <si>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</si>
  <si>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</si>
  <si>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</si>
  <si>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</si>
  <si>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</si>
  <si>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</si>
  <si>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</si>
  <si>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</si>
  <si>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</si>
  <si>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</si>
  <si>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</si>
  <si>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</si>
  <si>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</si>
  <si>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</si>
  <si>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</si>
  <si>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</si>
  <si>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</si>
  <si>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</si>
  <si>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</si>
  <si>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</si>
  <si>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</si>
  <si>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</si>
  <si>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</si>
  <si>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</si>
  <si>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</si>
  <si>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</si>
  <si>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</si>
  <si>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</si>
  <si>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</si>
  <si>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</si>
  <si>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</si>
  <si>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</si>
  <si>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</si>
  <si>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</si>
  <si>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</si>
  <si>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</si>
  <si>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</si>
  <si>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</si>
  <si>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</si>
  <si>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</si>
  <si>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</si>
  <si>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</si>
  <si>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</si>
  <si>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</si>
  <si>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</si>
  <si>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</si>
  <si>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</si>
  <si>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</si>
  <si>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</si>
  <si>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</si>
  <si>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</si>
  <si>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</si>
  <si>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</si>
  <si>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</si>
  <si>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</si>
  <si>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</si>
  <si>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</si>
  <si>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</si>
  <si>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</si>
  <si>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</si>
  <si>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</si>
  <si>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</si>
  <si>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</si>
  <si>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</si>
  <si>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</si>
  <si>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</si>
  <si>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</si>
  <si>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</si>
  <si>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</si>
  <si>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</si>
  <si>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</si>
  <si>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</si>
  <si>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</si>
  <si>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</si>
  <si>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</si>
  <si>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</si>
  <si>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</si>
  <si>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</si>
  <si>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</si>
  <si>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</si>
  <si>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</si>
  <si>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</si>
  <si>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</si>
  <si>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</si>
  <si>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</si>
  <si>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</si>
  <si>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</si>
  <si>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</si>
  <si>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</si>
  <si>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</si>
  <si>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</si>
  <si>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</si>
  <si>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</si>
  <si>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</si>
  <si>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</si>
  <si>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</si>
  <si>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</si>
  <si>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</si>
  <si>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</si>
  <si>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</si>
  <si>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</si>
  <si>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</si>
  <si>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</si>
  <si>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</si>
  <si>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</si>
  <si>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</si>
  <si>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</si>
  <si>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</si>
  <si>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</si>
  <si>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</si>
  <si>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</si>
  <si>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</si>
  <si>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</si>
  <si>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</si>
  <si>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</si>
  <si>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</si>
  <si>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</si>
  <si>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</si>
  <si>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</si>
  <si>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</si>
  <si>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</si>
  <si>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</si>
  <si>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</si>
  <si>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</si>
  <si>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</si>
  <si>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</si>
  <si>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</si>
  <si>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</si>
  <si>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</si>
  <si>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</si>
  <si>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</si>
  <si>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</si>
  <si>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</si>
  <si>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</si>
  <si>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</si>
  <si>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</si>
  <si>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</si>
  <si>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</si>
  <si>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</si>
  <si>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</si>
  <si>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</si>
  <si>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</si>
  <si>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</si>
  <si>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</si>
  <si>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</si>
  <si>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</si>
  <si>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</si>
  <si>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</si>
  <si>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</si>
  <si>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</si>
  <si>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</si>
  <si>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</si>
  <si>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</si>
  <si>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</si>
  <si>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</si>
  <si>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</si>
  <si>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</si>
  <si>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</si>
  <si>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</si>
  <si>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</si>
  <si>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</si>
  <si>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</si>
  <si>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</si>
  <si>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</si>
  <si>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</si>
  <si>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</si>
  <si>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</si>
  <si>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</si>
  <si>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</si>
  <si>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</si>
  <si>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</si>
  <si>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</si>
  <si>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</si>
  <si>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</si>
  <si>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</si>
  <si>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</si>
  <si>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</si>
  <si>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</si>
  <si>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</si>
  <si>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</si>
  <si>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</si>
  <si>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</si>
  <si>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</si>
  <si>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</si>
  <si>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</si>
  <si>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</si>
  <si>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</si>
  <si>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</si>
  <si>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</si>
  <si>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</si>
  <si>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</si>
  <si>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</si>
  <si>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</si>
  <si>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</si>
  <si>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</si>
  <si>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</si>
  <si>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</si>
  <si>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</si>
  <si>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</si>
  <si>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</si>
  <si>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</si>
  <si>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</si>
  <si>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</si>
  <si>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</si>
  <si>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</si>
  <si>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</si>
  <si>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</si>
  <si>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</si>
  <si>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</si>
  <si>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</si>
  <si>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</si>
  <si>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</si>
  <si>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</si>
  <si>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</si>
  <si>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</si>
  <si>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</si>
  <si>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</si>
  <si>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</si>
  <si>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</si>
  <si>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</si>
  <si>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</si>
  <si>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</si>
  <si>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</si>
  <si>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</si>
  <si>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</si>
  <si>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</si>
  <si>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</si>
  <si>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</si>
  <si>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</si>
  <si>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</si>
  <si>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</si>
  <si>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</si>
  <si>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</si>
  <si>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</si>
  <si>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</si>
  <si>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</si>
  <si>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</si>
  <si>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</si>
  <si>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</si>
  <si>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</si>
  <si>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</si>
  <si>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</si>
  <si>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</si>
  <si>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</si>
  <si>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</si>
  <si>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</si>
  <si>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</si>
  <si>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</si>
  <si>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</si>
  <si>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</si>
  <si>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</si>
  <si>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</si>
  <si>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</si>
  <si>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</si>
  <si>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</si>
  <si>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</si>
  <si>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</si>
  <si>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</si>
  <si>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</si>
  <si>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</si>
  <si>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</si>
  <si>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</si>
  <si>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</si>
  <si>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</si>
  <si>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</si>
  <si>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</si>
  <si>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</si>
  <si>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</si>
  <si>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</si>
  <si>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</si>
  <si>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</si>
  <si>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</si>
  <si>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</si>
  <si>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</si>
  <si>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</si>
  <si>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</si>
  <si>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</si>
  <si>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</si>
  <si>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</si>
  <si>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</si>
  <si>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</si>
  <si>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</si>
  <si>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</si>
  <si>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</si>
  <si>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</si>
  <si>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</si>
  <si>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</si>
  <si>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</si>
  <si>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</si>
  <si>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</si>
  <si>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</si>
  <si>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</si>
  <si>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</si>
  <si>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</si>
  <si>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</si>
  <si>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</si>
  <si>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</si>
  <si>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</si>
  <si>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</si>
  <si>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</si>
  <si>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</si>
  <si>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</si>
  <si>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</si>
  <si>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</si>
  <si>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</si>
  <si>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</si>
  <si>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</si>
  <si>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</si>
  <si>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</si>
  <si>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</si>
  <si>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</si>
  <si>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</si>
  <si>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</si>
  <si>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</si>
  <si>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</si>
  <si>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</si>
  <si>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</si>
  <si>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</si>
  <si>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</si>
  <si>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</si>
  <si>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</si>
  <si>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</si>
  <si>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</si>
  <si>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</si>
  <si>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</si>
  <si>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</si>
  <si>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</si>
  <si>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</si>
  <si>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</si>
  <si>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</si>
  <si>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</si>
  <si>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</si>
  <si>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</si>
  <si>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</si>
  <si>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</si>
  <si>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</si>
  <si>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</si>
  <si>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</si>
  <si>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</si>
  <si>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</si>
  <si>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</si>
  <si>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</si>
  <si>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</si>
  <si>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</si>
  <si>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</si>
  <si>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</si>
  <si>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</si>
  <si>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</si>
  <si>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</si>
  <si>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</si>
  <si>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</si>
  <si>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</si>
  <si>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</si>
  <si>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</si>
  <si>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</si>
  <si>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</si>
  <si>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</si>
  <si>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</si>
  <si>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</si>
  <si>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</si>
  <si>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</si>
  <si>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</si>
  <si>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</si>
  <si>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</si>
  <si>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</si>
  <si>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</si>
  <si>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</si>
  <si>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</si>
  <si>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</si>
  <si>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</si>
  <si>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</si>
  <si>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</si>
  <si>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</si>
  <si>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</si>
  <si>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</si>
  <si>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</si>
  <si>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</si>
  <si>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</si>
  <si>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</si>
  <si>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</si>
  <si>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</si>
  <si>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</si>
  <si>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</si>
  <si>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</si>
  <si>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</si>
  <si>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</si>
  <si>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</si>
  <si>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</si>
  <si>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</si>
  <si>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</si>
  <si>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</si>
  <si>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</si>
  <si>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</si>
  <si>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</si>
  <si>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</si>
  <si>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</si>
  <si>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</si>
  <si>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</si>
  <si>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</si>
  <si>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</si>
  <si>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</si>
  <si>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</si>
  <si>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</si>
  <si>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</si>
  <si>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</si>
  <si>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</si>
  <si>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</si>
  <si>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</si>
  <si>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</si>
  <si>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</si>
  <si>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</si>
  <si>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</si>
  <si>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</si>
  <si>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</si>
  <si>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</si>
  <si>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</si>
  <si>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</si>
  <si>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</si>
  <si>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</si>
  <si>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</si>
  <si>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</si>
  <si>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</si>
  <si>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</si>
  <si>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</si>
  <si>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</si>
  <si>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</si>
  <si>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</si>
  <si>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</si>
  <si>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</si>
  <si>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</si>
  <si>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</si>
  <si>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</si>
  <si>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</si>
  <si>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</si>
  <si>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</si>
  <si>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</si>
  <si>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</si>
  <si>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</si>
  <si>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</si>
  <si>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</si>
  <si>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</si>
  <si>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</si>
  <si>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</si>
  <si>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</si>
  <si>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</si>
  <si>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</si>
  <si>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</si>
  <si>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</si>
  <si>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</si>
  <si>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</si>
  <si>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</si>
  <si>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</si>
  <si>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</si>
  <si>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</si>
  <si>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</si>
  <si>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</si>
  <si>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</si>
  <si>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</si>
  <si>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</si>
  <si>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</si>
  <si>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</si>
  <si>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</si>
  <si>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</si>
  <si>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</si>
  <si>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</si>
  <si>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</si>
  <si>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</si>
  <si>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</si>
  <si>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</si>
  <si>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</si>
  <si>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</si>
  <si>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</si>
  <si>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</si>
  <si>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</si>
  <si>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</si>
  <si>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</si>
  <si>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</si>
  <si>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</si>
  <si>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</si>
  <si>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</si>
  <si>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</si>
  <si>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</si>
  <si>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</si>
  <si>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</si>
  <si>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</si>
  <si>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</si>
  <si>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</si>
  <si>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</si>
  <si>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</si>
  <si>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</si>
  <si>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</si>
  <si>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</si>
  <si>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</si>
  <si>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</si>
  <si>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</si>
  <si>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</si>
  <si>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</si>
  <si>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</si>
  <si>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</si>
  <si>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</si>
  <si>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</si>
  <si>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</si>
  <si>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</si>
  <si>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</si>
  <si>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</si>
  <si>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</si>
  <si>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</si>
  <si>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</si>
  <si>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</si>
  <si>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</si>
  <si>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</si>
  <si>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</si>
  <si>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</si>
  <si>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</si>
  <si>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</si>
  <si>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</si>
  <si>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</si>
  <si>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</si>
  <si>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</si>
  <si>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</si>
  <si>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</si>
  <si>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</si>
  <si>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</si>
  <si>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</si>
  <si>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</si>
  <si>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</si>
  <si>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</si>
  <si>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</si>
  <si>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</si>
  <si>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</si>
  <si>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</si>
  <si>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</si>
  <si>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</si>
  <si>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</si>
  <si>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</si>
  <si>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</si>
  <si>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</si>
  <si>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</si>
  <si>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</si>
  <si>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</si>
  <si>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</si>
  <si>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</si>
  <si>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</si>
  <si>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</si>
  <si>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</si>
  <si>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</si>
  <si>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</si>
  <si>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</si>
  <si>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</si>
  <si>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</si>
  <si>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</si>
  <si>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</si>
  <si>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</si>
  <si>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</si>
  <si>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</si>
  <si>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</si>
  <si>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</si>
  <si>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</si>
  <si>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</si>
  <si>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</si>
  <si>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</si>
  <si>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</si>
  <si>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</si>
  <si>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</si>
  <si>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</si>
  <si>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</si>
  <si>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</si>
  <si>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</si>
  <si>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</si>
  <si>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</si>
  <si>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</si>
  <si>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</si>
  <si>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</si>
  <si>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</si>
  <si>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</si>
  <si>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</si>
  <si>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</si>
  <si>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</si>
  <si>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</si>
  <si>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</si>
  <si>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</si>
  <si>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</si>
  <si>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</si>
  <si>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</si>
  <si>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</si>
  <si>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</si>
  <si>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</si>
  <si>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</si>
  <si>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</si>
  <si>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</si>
  <si>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</si>
  <si>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</si>
  <si>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</si>
  <si>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</si>
  <si>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</si>
  <si>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</si>
  <si>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</si>
  <si>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</si>
  <si>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</si>
  <si>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</si>
  <si>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</si>
  <si>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</si>
  <si>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</si>
  <si>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</si>
  <si>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</si>
  <si>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</si>
  <si>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</si>
  <si>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</si>
  <si>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</si>
  <si>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</si>
  <si>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</si>
  <si>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</si>
  <si>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</si>
  <si>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</si>
  <si>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</si>
  <si>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</si>
  <si>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</si>
  <si>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</si>
  <si>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</si>
  <si>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</si>
  <si>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</si>
  <si>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</si>
  <si>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</si>
  <si>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</si>
  <si>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</si>
  <si>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</si>
  <si>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</si>
  <si>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</si>
  <si>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</si>
  <si>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</si>
  <si>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</si>
  <si>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</si>
  <si>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</si>
  <si>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</si>
  <si>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</si>
  <si>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</si>
  <si>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</si>
  <si>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</si>
  <si>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</si>
  <si>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</si>
  <si>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</si>
  <si>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</si>
  <si>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</si>
  <si>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</si>
  <si>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</si>
  <si>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</si>
  <si>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</si>
  <si>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</si>
  <si>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</si>
  <si>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</si>
  <si>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</si>
  <si>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</si>
  <si>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</si>
  <si>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</si>
  <si>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</si>
  <si>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</si>
  <si>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</si>
  <si>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</si>
  <si>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</si>
  <si>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</si>
  <si>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</si>
  <si>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</si>
  <si>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</si>
  <si>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</si>
  <si>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</si>
  <si>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</si>
  <si>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</si>
  <si>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</si>
  <si>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</si>
  <si>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</si>
  <si>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</si>
  <si>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</si>
  <si>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</si>
  <si>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</si>
  <si>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</si>
  <si>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</si>
  <si>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</si>
  <si>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</si>
  <si>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</si>
  <si>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</si>
  <si>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</si>
  <si>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</si>
  <si>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</si>
  <si>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</si>
  <si>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</si>
  <si>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</si>
  <si>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</si>
  <si>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</si>
  <si>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</si>
  <si>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</si>
  <si>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</si>
  <si>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</si>
  <si>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</si>
  <si>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</si>
  <si>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</si>
  <si>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</si>
  <si>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</si>
  <si>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</si>
  <si>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</si>
  <si>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</si>
  <si>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</si>
  <si>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</si>
  <si>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</si>
  <si>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</si>
  <si>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</si>
  <si>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</si>
  <si>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</si>
  <si>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</si>
  <si>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</si>
  <si>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</si>
  <si>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</si>
  <si>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</si>
  <si>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</si>
  <si>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</si>
  <si>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</si>
  <si>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</si>
  <si>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</si>
  <si>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</si>
  <si>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</si>
  <si>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</si>
  <si>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</si>
  <si>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</si>
  <si>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</si>
  <si>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</si>
  <si>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</si>
  <si>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</si>
  <si>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</si>
  <si>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</si>
  <si>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</si>
  <si>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</si>
  <si>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</si>
  <si>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</si>
  <si>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</si>
  <si>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</si>
  <si>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</si>
  <si>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</si>
  <si>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</si>
  <si>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</si>
  <si>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</si>
  <si>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</si>
  <si>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</si>
  <si>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</si>
  <si>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</si>
  <si>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</si>
  <si>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</si>
  <si>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</si>
  <si>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</si>
  <si>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</si>
  <si>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</si>
  <si>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</si>
  <si>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</si>
  <si>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</si>
  <si>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</si>
  <si>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</si>
  <si>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</si>
  <si>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</si>
  <si>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</si>
  <si>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</si>
  <si>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</si>
  <si>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</si>
  <si>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</si>
  <si>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</si>
  <si>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</si>
  <si>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</si>
  <si>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</si>
  <si>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</si>
  <si>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</si>
  <si>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</si>
  <si>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</si>
  <si>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</si>
  <si>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</si>
  <si>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</si>
  <si>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</si>
  <si>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</si>
  <si>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</si>
  <si>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</si>
  <si>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</si>
  <si>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</si>
  <si>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</si>
  <si>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</si>
  <si>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</si>
  <si>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</si>
  <si>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</si>
  <si>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</si>
  <si>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</si>
  <si>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</si>
  <si>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</si>
  <si>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</si>
  <si>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</si>
  <si>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</si>
  <si>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</si>
  <si>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</si>
  <si>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</si>
  <si>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</si>
  <si>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</si>
  <si>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</si>
  <si>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</si>
  <si>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</si>
  <si>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</si>
  <si>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</si>
  <si>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</si>
  <si>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</si>
  <si>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</si>
  <si>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</si>
  <si>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</si>
  <si>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</si>
  <si>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</si>
  <si>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</si>
  <si>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</si>
  <si>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</si>
  <si>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</si>
  <si>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</si>
  <si>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</si>
  <si>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</si>
  <si>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</si>
  <si>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</si>
  <si>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</si>
  <si>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</si>
  <si>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</si>
  <si>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</si>
  <si>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</si>
  <si>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</si>
  <si>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</si>
  <si>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</si>
  <si>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</si>
  <si>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</si>
  <si>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</si>
  <si>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</si>
  <si>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</si>
  <si>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</si>
  <si>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</si>
  <si>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</si>
  <si>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</si>
  <si>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</si>
  <si>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</si>
  <si>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</si>
  <si>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</si>
  <si>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</si>
  <si>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</si>
  <si>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</si>
  <si>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</si>
  <si>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</si>
  <si>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</si>
  <si>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</si>
  <si>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</si>
  <si>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</si>
  <si>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</si>
  <si>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</si>
  <si>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</si>
  <si>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</si>
  <si>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</si>
  <si>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</si>
  <si>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</si>
  <si>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</si>
  <si>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</si>
  <si>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</si>
  <si>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</si>
  <si>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</si>
  <si>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</si>
  <si>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</si>
  <si>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</si>
  <si>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</si>
  <si>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</si>
  <si>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</si>
  <si>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</si>
  <si>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</si>
  <si>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</si>
  <si>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</si>
  <si>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</si>
  <si>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</si>
  <si>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</si>
  <si>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</si>
  <si>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</si>
  <si>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</si>
  <si>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</si>
  <si>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</si>
  <si>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</si>
  <si>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</si>
  <si>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</si>
  <si>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</si>
  <si>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</si>
  <si>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</si>
  <si>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</si>
  <si>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</si>
  <si>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</si>
  <si>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</si>
  <si>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</si>
  <si>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</si>
  <si>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</si>
  <si>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</si>
  <si>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</si>
  <si>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</si>
  <si>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</si>
  <si>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</si>
  <si>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</si>
  <si>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</si>
  <si>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</si>
  <si>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</si>
  <si>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</si>
  <si>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</si>
  <si>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</si>
  <si>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</si>
  <si>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</si>
  <si>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</si>
  <si>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</si>
  <si>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</si>
  <si>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</si>
  <si>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</si>
  <si>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</si>
  <si>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</si>
  <si>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</si>
  <si>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</si>
  <si>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</si>
  <si>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</si>
  <si>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</si>
  <si>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</si>
  <si>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</si>
  <si>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</si>
  <si>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</si>
  <si>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</si>
  <si>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</si>
  <si>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</si>
  <si>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</si>
  <si>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</si>
  <si>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</si>
  <si>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</si>
  <si>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</si>
  <si>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</si>
  <si>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</si>
  <si>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</si>
  <si>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</si>
  <si>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</si>
  <si>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</si>
  <si>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</si>
  <si>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</si>
  <si>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</si>
  <si>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</si>
  <si>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</si>
  <si>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</si>
  <si>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</si>
  <si>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</si>
  <si>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</si>
  <si>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</si>
  <si>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</si>
  <si>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</si>
  <si>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</si>
  <si>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</si>
  <si>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</si>
  <si>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</si>
  <si>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</si>
  <si>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</si>
  <si>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</si>
  <si>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</si>
  <si>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</si>
  <si>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</si>
  <si>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</si>
  <si>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</si>
  <si>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</si>
  <si>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</si>
  <si>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</si>
  <si>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</si>
  <si>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</si>
  <si>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</si>
  <si>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</si>
  <si>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</si>
  <si>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</si>
  <si>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</si>
  <si>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</si>
  <si>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</si>
  <si>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</si>
  <si>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</si>
  <si>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</si>
  <si>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</si>
  <si>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</si>
  <si>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</si>
  <si>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</si>
  <si>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</si>
  <si>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</si>
  <si>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</si>
  <si>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</si>
  <si>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</si>
  <si>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</si>
  <si>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</si>
  <si>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</si>
  <si>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</si>
  <si>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</si>
  <si>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</si>
  <si>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</si>
  <si>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</si>
  <si>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</si>
  <si>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</si>
  <si>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</si>
  <si>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</si>
  <si>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</si>
  <si>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</si>
  <si>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</si>
  <si>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</si>
  <si>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</si>
  <si>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</si>
  <si>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</si>
  <si>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</si>
  <si>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</si>
  <si>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</si>
  <si>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</si>
  <si>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</si>
  <si>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</si>
  <si>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</si>
  <si>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</si>
  <si>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</si>
  <si>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</si>
  <si>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</si>
  <si>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</si>
  <si>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</si>
  <si>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</si>
  <si>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</si>
  <si>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</si>
  <si>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</si>
  <si>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</si>
  <si>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</si>
  <si>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</si>
  <si>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</si>
  <si>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</si>
  <si>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</si>
  <si>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</si>
  <si>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</si>
  <si>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</si>
  <si>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</si>
  <si>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</si>
  <si>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</si>
  <si>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</si>
  <si>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</si>
  <si>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</si>
  <si>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</si>
  <si>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</si>
  <si>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</si>
  <si>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</si>
  <si>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</si>
  <si>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</si>
  <si>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</si>
  <si>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</si>
  <si>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</si>
  <si>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</si>
  <si>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</si>
  <si>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</si>
  <si>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</si>
  <si>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</si>
  <si>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</si>
  <si>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</si>
  <si>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</si>
  <si>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</si>
  <si>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</si>
  <si>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</si>
  <si>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</si>
  <si>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</si>
  <si>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</si>
  <si>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</si>
  <si>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</si>
  <si>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</si>
  <si>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</si>
  <si>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</si>
  <si>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</si>
  <si>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</si>
  <si>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</si>
  <si>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</si>
  <si>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</si>
  <si>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</si>
  <si>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</si>
  <si>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</si>
  <si>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</si>
  <si>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</si>
  <si>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</si>
  <si>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</si>
  <si>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</si>
  <si>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</si>
  <si>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</si>
  <si>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</si>
  <si>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</si>
  <si>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</si>
  <si>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</si>
  <si>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</si>
  <si>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</si>
  <si>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</si>
  <si>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</si>
  <si>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</si>
  <si>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</si>
  <si>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</si>
  <si>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</si>
  <si>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</si>
  <si>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</si>
  <si>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</si>
  <si>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</si>
  <si>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</si>
  <si>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</si>
  <si>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</si>
  <si>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</si>
  <si>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</si>
  <si>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</si>
  <si>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</si>
  <si>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</si>
  <si>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</si>
  <si>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</si>
  <si>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</si>
  <si>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</si>
  <si>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</si>
  <si>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</si>
  <si>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</si>
  <si>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</si>
  <si>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</si>
  <si>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</si>
  <si>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</si>
  <si>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</si>
  <si>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</si>
  <si>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</si>
  <si>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</si>
  <si>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</si>
  <si>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</si>
  <si>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</si>
  <si>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</si>
  <si>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</si>
  <si>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</si>
  <si>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</si>
  <si>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</si>
  <si>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</si>
  <si>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</si>
  <si>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</si>
  <si>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</si>
  <si>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</si>
  <si>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</si>
  <si>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</si>
  <si>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</si>
  <si>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</si>
  <si>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</si>
  <si>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</si>
  <si>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</si>
  <si>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</si>
  <si>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</si>
  <si>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</si>
  <si>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</si>
  <si>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</si>
  <si>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</si>
  <si>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</si>
  <si>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</si>
  <si>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</si>
  <si>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</si>
  <si>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</si>
  <si>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</si>
  <si>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</si>
  <si>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</si>
  <si>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</si>
  <si>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</si>
  <si>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</si>
  <si>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</si>
  <si>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</si>
  <si>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</si>
  <si>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</si>
  <si>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</si>
  <si>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</si>
  <si>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</si>
  <si>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</si>
  <si>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</si>
  <si>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</si>
  <si>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</si>
  <si>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</si>
  <si>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</si>
  <si>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</si>
  <si>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</si>
  <si>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</si>
  <si>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</si>
  <si>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</si>
  <si>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</si>
  <si>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</si>
  <si>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</si>
  <si>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</si>
  <si>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</si>
  <si>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</si>
  <si>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</si>
  <si>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</si>
  <si>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</si>
  <si>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</si>
  <si>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</si>
  <si>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</si>
  <si>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</si>
  <si>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</si>
  <si>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</si>
  <si>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</si>
  <si>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</si>
  <si>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</si>
  <si>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</si>
  <si>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</si>
  <si>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</si>
  <si>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</si>
  <si>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</si>
  <si>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</si>
  <si>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</si>
  <si>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</si>
  <si>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</si>
  <si>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</si>
  <si>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</si>
  <si>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</si>
  <si>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</si>
  <si>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</si>
  <si>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</si>
  <si>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</si>
  <si>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</si>
  <si>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</si>
  <si>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</si>
  <si>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</si>
  <si>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</si>
  <si>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</si>
  <si>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</si>
  <si>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</si>
  <si>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</si>
  <si>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</si>
  <si>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</si>
  <si>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</si>
  <si>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</si>
  <si>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</si>
  <si>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</si>
  <si>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</si>
  <si>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</si>
  <si>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</si>
  <si>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</si>
  <si>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</si>
  <si>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</si>
  <si>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</si>
  <si>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</si>
  <si>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</si>
  <si>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</si>
  <si>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</si>
  <si>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</si>
  <si>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</si>
  <si>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</si>
  <si>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</si>
  <si>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</si>
  <si>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</si>
  <si>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</si>
  <si>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</si>
  <si>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</si>
  <si>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</si>
  <si>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</si>
  <si>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</si>
  <si>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</si>
  <si>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</si>
  <si>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</si>
  <si>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</si>
  <si>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</si>
  <si>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</si>
  <si>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</si>
  <si>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</si>
  <si>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</si>
  <si>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</si>
  <si>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</si>
  <si>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</si>
  <si>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</si>
  <si>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</si>
  <si>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</si>
  <si>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</si>
  <si>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</si>
  <si>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</si>
  <si>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</si>
  <si>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</si>
  <si>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</si>
  <si>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</si>
  <si>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</si>
  <si>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</si>
  <si>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</si>
  <si>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</si>
  <si>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</si>
  <si>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</si>
  <si>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</si>
  <si>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</si>
  <si>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</si>
  <si>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</si>
  <si>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</si>
  <si>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</si>
  <si>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</si>
  <si>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</si>
  <si>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</si>
  <si>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</si>
  <si>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</si>
  <si>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</si>
  <si>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</si>
  <si>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</si>
  <si>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</si>
  <si>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</si>
  <si>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</si>
  <si>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</si>
  <si>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</si>
  <si>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</si>
  <si>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</si>
  <si>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</si>
  <si>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</si>
  <si>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</si>
  <si>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</si>
  <si>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</si>
  <si>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</si>
  <si>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</si>
  <si>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</si>
  <si>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</si>
  <si>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</si>
  <si>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</si>
  <si>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</si>
  <si>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</si>
  <si>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</si>
  <si>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</si>
  <si>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</si>
  <si>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</si>
  <si>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</si>
  <si>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</si>
  <si>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</si>
  <si>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</si>
  <si>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</si>
  <si>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</si>
  <si>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</si>
  <si>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</si>
  <si>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</si>
  <si>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</si>
  <si>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</si>
  <si>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</si>
  <si>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</si>
  <si>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</si>
  <si>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</si>
  <si>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</si>
  <si>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</si>
  <si>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</si>
  <si>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</si>
  <si>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</si>
  <si>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</si>
  <si>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</si>
  <si>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</si>
  <si>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</si>
  <si>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</si>
  <si>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</si>
  <si>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</si>
  <si>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</si>
  <si>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</si>
  <si>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</si>
  <si>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</si>
  <si>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</si>
  <si>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</si>
  <si>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</si>
  <si>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</si>
  <si>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</si>
  <si>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</si>
  <si>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</si>
  <si>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</si>
  <si>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</si>
  <si>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</si>
  <si>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</si>
  <si>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</si>
  <si>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</si>
  <si>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</si>
  <si>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</si>
  <si>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</si>
  <si>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</si>
  <si>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</si>
  <si>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</si>
  <si>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</si>
  <si>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</si>
  <si>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</si>
  <si>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</si>
  <si>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</si>
  <si>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</si>
  <si>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</si>
  <si>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</si>
  <si>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</si>
  <si>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</si>
  <si>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</si>
  <si>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</si>
  <si>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</si>
  <si>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</si>
  <si>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</si>
  <si>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</si>
  <si>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</si>
  <si>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</si>
  <si>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</si>
  <si>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</si>
  <si>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</si>
  <si>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</si>
  <si>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</si>
  <si>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</si>
  <si>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</si>
  <si>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</si>
  <si>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</si>
  <si>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</si>
  <si>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</si>
  <si>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</si>
  <si>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</si>
  <si>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</si>
  <si>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</si>
  <si>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</si>
  <si>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</si>
  <si>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</si>
  <si>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</si>
  <si>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</si>
  <si>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</si>
  <si>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</si>
  <si>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</si>
  <si>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</si>
  <si>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</si>
  <si>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</si>
  <si>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</si>
  <si>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</si>
  <si>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</si>
  <si>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</si>
  <si>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</si>
  <si>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</si>
  <si>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</si>
  <si>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</si>
  <si>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</si>
  <si>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</si>
  <si>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</si>
  <si>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</si>
  <si>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</si>
  <si>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</si>
  <si>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</si>
  <si>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</si>
  <si>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</si>
  <si>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</si>
  <si>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</si>
  <si>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</si>
  <si>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</si>
  <si>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</si>
  <si>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</si>
  <si>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</si>
  <si>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</si>
  <si>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</si>
  <si>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</si>
  <si>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</si>
  <si>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</si>
  <si>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</si>
  <si>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</si>
  <si>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</si>
  <si>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</si>
  <si>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</si>
  <si>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</si>
  <si>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</si>
  <si>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</si>
  <si>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</si>
  <si>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</si>
  <si>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</si>
  <si>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</si>
  <si>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</si>
  <si>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</si>
  <si>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</si>
  <si>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</si>
  <si>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</si>
  <si>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</si>
  <si>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</si>
  <si>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</si>
  <si>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</si>
  <si>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</si>
  <si>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</si>
  <si>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</si>
  <si>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</si>
  <si>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</si>
  <si>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</si>
  <si>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</si>
  <si>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</si>
  <si>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</si>
  <si>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</si>
  <si>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</si>
  <si>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</si>
  <si>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</si>
  <si>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</si>
  <si>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</si>
  <si>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</si>
  <si>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</si>
  <si>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</si>
  <si>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</si>
  <si>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</si>
  <si>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</si>
  <si>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</si>
  <si>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</si>
  <si>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</si>
  <si>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</si>
  <si>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</si>
  <si>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</si>
  <si>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</si>
  <si>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</si>
  <si>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</si>
  <si>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</si>
  <si>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</si>
  <si>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</si>
  <si>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</si>
  <si>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</si>
  <si>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</si>
  <si>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</si>
  <si>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</si>
  <si>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</si>
  <si>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</si>
  <si>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</si>
  <si>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</si>
  <si>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</si>
  <si>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</si>
  <si>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</si>
  <si>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</si>
  <si>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</si>
  <si>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</si>
  <si>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</si>
  <si>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</si>
  <si>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</si>
  <si>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</si>
  <si>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</si>
  <si>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</si>
  <si>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</si>
  <si>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</si>
  <si>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</si>
  <si>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</si>
  <si>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</si>
  <si>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</si>
  <si>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</si>
  <si>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</si>
  <si>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</si>
  <si>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</si>
  <si>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</si>
  <si>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</si>
  <si>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</si>
  <si>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</si>
  <si>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</si>
  <si>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</si>
  <si>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</si>
  <si>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</si>
  <si>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</si>
  <si>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</si>
  <si>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</si>
  <si>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</si>
  <si>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</si>
  <si>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</si>
  <si>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</si>
  <si>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</si>
  <si>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</si>
  <si>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</si>
  <si>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</si>
  <si>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</si>
  <si>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</si>
  <si>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</si>
  <si>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</si>
  <si>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</si>
  <si>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</si>
  <si>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</si>
  <si>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</si>
  <si>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</si>
  <si>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</si>
  <si>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</si>
  <si>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</si>
  <si>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</si>
  <si>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</si>
  <si>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</si>
  <si>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</si>
  <si>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</si>
  <si>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</si>
  <si>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</si>
  <si>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</si>
  <si>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</si>
  <si>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</si>
  <si>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</si>
  <si>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</si>
  <si>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</si>
  <si>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</si>
  <si>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</si>
  <si>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</si>
  <si>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</si>
  <si>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</si>
  <si>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</si>
  <si>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</si>
  <si>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</si>
  <si>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</si>
  <si>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</si>
  <si>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</si>
  <si>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</si>
  <si>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</si>
  <si>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</si>
  <si>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</si>
  <si>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</si>
  <si>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</si>
  <si>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</si>
  <si>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</si>
  <si>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</si>
  <si>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</si>
  <si>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</si>
  <si>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</si>
  <si>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</si>
  <si>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</si>
  <si>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</si>
  <si>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</si>
  <si>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</si>
  <si>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</si>
  <si>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</si>
  <si>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</si>
  <si>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</si>
  <si>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</si>
  <si>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</si>
  <si>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</si>
  <si>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</si>
  <si>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</si>
  <si>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</si>
  <si>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</si>
  <si>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</si>
  <si>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</si>
  <si>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</si>
  <si>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</si>
  <si>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</si>
  <si>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</si>
  <si>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</si>
  <si>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</si>
  <si>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</si>
  <si>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</si>
  <si>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</si>
  <si>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</si>
  <si>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</si>
  <si>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</si>
  <si>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</si>
  <si>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</si>
  <si>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</si>
  <si>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</si>
  <si>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</si>
  <si>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</si>
  <si>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</si>
  <si>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</si>
  <si>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</si>
  <si>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</si>
  <si>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</si>
  <si>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</si>
  <si>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</si>
  <si>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</si>
  <si>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</si>
  <si>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</si>
  <si>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</si>
  <si>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</si>
  <si>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</si>
  <si>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</si>
  <si>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</si>
  <si>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</si>
  <si>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</si>
  <si>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</si>
  <si>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</si>
  <si>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</si>
  <si>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</si>
  <si>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</si>
  <si>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</si>
  <si>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</si>
  <si>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</si>
  <si>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</si>
  <si>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</si>
  <si>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</si>
  <si>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</si>
  <si>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</si>
  <si>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</si>
  <si>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</si>
  <si>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</si>
  <si>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</si>
  <si>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</si>
  <si>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</si>
  <si>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</si>
  <si>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</si>
  <si>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</si>
  <si>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</si>
  <si>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</si>
  <si>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</si>
  <si>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</si>
  <si>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</si>
  <si>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</si>
  <si>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</si>
  <si>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</si>
  <si>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</si>
  <si>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</si>
  <si>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</si>
  <si>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</si>
  <si>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</si>
  <si>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</si>
  <si>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</si>
  <si>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</si>
  <si>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</si>
  <si>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</si>
  <si>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</si>
  <si>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</si>
  <si>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</si>
  <si>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</si>
  <si>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</si>
  <si>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</si>
  <si>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</si>
  <si>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</si>
  <si>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</si>
  <si>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</si>
  <si>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</si>
  <si>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</si>
  <si>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</si>
  <si>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</si>
  <si>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</si>
  <si>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</si>
  <si>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</si>
  <si>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</si>
  <si>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</si>
  <si>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</si>
  <si>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</si>
  <si>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</si>
  <si>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</si>
  <si>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</si>
  <si>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</si>
  <si>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</si>
  <si>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</si>
  <si>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</si>
  <si>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</si>
  <si>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</si>
  <si>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</si>
  <si>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</si>
  <si>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</si>
  <si>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</si>
  <si>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</si>
  <si>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</si>
  <si>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</si>
  <si>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</si>
  <si>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</si>
  <si>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</si>
  <si>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</si>
  <si>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</si>
  <si>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</si>
  <si>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</si>
  <si>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</si>
  <si>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</si>
  <si>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</si>
  <si>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</si>
  <si>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</si>
  <si>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</si>
  <si>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</si>
  <si>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</si>
  <si>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</si>
  <si>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</si>
  <si>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</si>
  <si>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</si>
  <si>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</si>
  <si>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</si>
  <si>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</si>
  <si>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</si>
  <si>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</si>
  <si>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</si>
  <si>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</si>
  <si>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</si>
  <si>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</si>
  <si>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</si>
  <si>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</si>
  <si>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</si>
  <si>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</si>
  <si>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</si>
  <si>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</si>
  <si>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</si>
  <si>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</si>
  <si>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</si>
  <si>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</si>
  <si>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</si>
  <si>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</si>
  <si>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</si>
  <si>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</si>
  <si>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</si>
  <si>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</si>
  <si>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</si>
  <si>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</si>
  <si>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</si>
  <si>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</si>
  <si>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</si>
  <si>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</si>
  <si>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</si>
  <si>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</si>
  <si>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</si>
  <si>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</si>
  <si>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</si>
  <si>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</si>
  <si>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</si>
  <si>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</si>
  <si>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</si>
  <si>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</si>
  <si>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</si>
  <si>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</si>
  <si>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</si>
  <si>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</si>
  <si>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</si>
  <si>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</si>
  <si>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</si>
  <si>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</si>
  <si>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</si>
  <si>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</si>
  <si>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</si>
  <si>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</si>
  <si>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</si>
  <si>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</si>
  <si>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</si>
  <si>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</si>
  <si>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</si>
  <si>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</si>
  <si>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</si>
  <si>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</si>
  <si>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</si>
  <si>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</si>
  <si>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</si>
  <si>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</si>
  <si>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</si>
  <si>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</si>
  <si>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</si>
  <si>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</si>
  <si>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</si>
  <si>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</si>
  <si>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</si>
  <si>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</si>
  <si>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</si>
  <si>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</si>
  <si>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</si>
  <si>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</si>
  <si>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</si>
  <si>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</si>
  <si>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</si>
  <si>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</si>
  <si>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</si>
  <si>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</si>
  <si>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</si>
  <si>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</si>
  <si>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</si>
  <si>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</si>
  <si>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</si>
  <si>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</si>
  <si>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</si>
  <si>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</si>
  <si>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</si>
  <si>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</si>
  <si>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</si>
  <si>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</si>
  <si>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</si>
  <si>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</si>
  <si>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</si>
  <si>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</si>
  <si>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</si>
  <si>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</si>
  <si>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</si>
  <si>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</si>
  <si>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</si>
  <si>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</si>
  <si>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</si>
  <si>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</si>
  <si>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</si>
  <si>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</si>
  <si>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</si>
  <si>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</si>
  <si>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</si>
  <si>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</si>
  <si>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</si>
  <si>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</si>
  <si>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</si>
  <si>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</si>
  <si>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</si>
  <si>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</si>
  <si>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</si>
  <si>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</si>
  <si>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</si>
  <si>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</si>
  <si>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</si>
  <si>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</si>
  <si>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</si>
  <si>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</si>
  <si>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</si>
  <si>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</si>
  <si>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</si>
  <si>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</si>
  <si>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</si>
  <si>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</si>
  <si>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</si>
  <si>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</si>
  <si>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</si>
  <si>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</si>
  <si>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</si>
  <si>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</si>
  <si>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</si>
  <si>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</si>
  <si>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</si>
  <si>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</si>
  <si>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</si>
  <si>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</si>
  <si>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</si>
  <si>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</si>
  <si>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</si>
  <si>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</si>
  <si>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</si>
  <si>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</si>
  <si>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</si>
  <si>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</si>
  <si>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</si>
  <si>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</si>
  <si>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</si>
  <si>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</si>
  <si>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</si>
  <si>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</si>
  <si>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</si>
  <si>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</si>
  <si>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</si>
  <si>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</si>
  <si>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</si>
  <si>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</si>
  <si>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</si>
  <si>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</si>
  <si>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</si>
  <si>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</si>
  <si>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</si>
  <si>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</si>
  <si>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</si>
  <si>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</si>
  <si>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</si>
  <si>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</si>
  <si>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</si>
  <si>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</si>
  <si>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</si>
  <si>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</si>
  <si>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</si>
  <si>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</si>
  <si>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</si>
  <si>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</si>
  <si>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</si>
  <si>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</si>
  <si>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</si>
  <si>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</si>
  <si>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</si>
  <si>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</si>
  <si>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</si>
  <si>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</si>
  <si>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</si>
  <si>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</si>
  <si>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</si>
  <si>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</si>
  <si>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</si>
  <si>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</si>
  <si>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</si>
  <si>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</si>
  <si>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</si>
  <si>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</si>
  <si>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</si>
  <si>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</si>
  <si>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</si>
  <si>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</si>
  <si>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</si>
  <si>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</si>
  <si>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</si>
  <si>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</si>
  <si>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</si>
  <si>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</si>
  <si>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</si>
  <si>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</si>
  <si>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</si>
  <si>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</si>
  <si>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</si>
  <si>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</si>
  <si>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</si>
  <si>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</si>
  <si>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</si>
  <si>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</si>
  <si>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</si>
  <si>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</si>
  <si>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</si>
  <si>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</si>
  <si>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</si>
  <si>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</si>
  <si>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</si>
  <si>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</si>
  <si>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</si>
  <si>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</si>
  <si>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</si>
  <si>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</si>
  <si>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</si>
  <si>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</si>
  <si>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</si>
  <si>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</si>
  <si>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</si>
  <si>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</si>
  <si>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</si>
  <si>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</si>
  <si>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</si>
  <si>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</si>
  <si>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</si>
  <si>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</si>
  <si>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</si>
  <si>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</si>
  <si>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</si>
  <si>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</si>
  <si>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</si>
  <si>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</si>
  <si>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</si>
  <si>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</si>
  <si>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</si>
  <si>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</si>
  <si>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</si>
  <si>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</si>
  <si>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</si>
  <si>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</si>
  <si>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</si>
  <si>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</si>
  <si>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</si>
  <si>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</si>
  <si>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</si>
  <si>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</si>
  <si>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</si>
  <si>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</si>
  <si>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</si>
  <si>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</si>
  <si>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</si>
  <si>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</si>
  <si>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</si>
  <si>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</si>
  <si>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</si>
  <si>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</si>
  <si>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</si>
  <si>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</si>
  <si>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</si>
  <si>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</si>
  <si>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</si>
  <si>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</si>
  <si>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</si>
  <si>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</si>
  <si>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</si>
  <si>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</si>
  <si>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</si>
  <si>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</si>
  <si>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</si>
  <si>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</si>
  <si>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</si>
  <si>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</si>
  <si>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</si>
  <si>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</si>
  <si>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</si>
  <si>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</si>
  <si>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</si>
  <si>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</si>
  <si>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</si>
  <si>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</si>
  <si>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</si>
  <si>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</si>
  <si>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</si>
  <si>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</si>
  <si>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</si>
  <si>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</si>
  <si>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</si>
  <si>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</si>
  <si>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</si>
  <si>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</si>
  <si>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</si>
  <si>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</si>
  <si>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</si>
  <si>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</si>
  <si>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</si>
  <si>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</si>
  <si>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</si>
  <si>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</si>
  <si>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</si>
  <si>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</si>
  <si>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</si>
  <si>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</si>
  <si>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</si>
  <si>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</si>
  <si>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</si>
  <si>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</si>
  <si>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</si>
  <si>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</si>
  <si>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</si>
  <si>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</si>
  <si>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</si>
  <si>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</si>
  <si>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</si>
  <si>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</si>
  <si>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</si>
  <si>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</si>
  <si>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</si>
  <si>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</si>
  <si>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</si>
  <si>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</si>
  <si>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</si>
  <si>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</si>
  <si>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</si>
  <si>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</si>
  <si>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</si>
  <si>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</si>
  <si>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</si>
  <si>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</si>
  <si>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</si>
  <si>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</si>
  <si>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</si>
  <si>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</si>
  <si>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</si>
  <si>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</si>
  <si>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</si>
  <si>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</si>
  <si>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</si>
  <si>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</si>
  <si>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</si>
  <si>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</si>
  <si>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</si>
  <si>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</si>
  <si>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</si>
  <si>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</si>
  <si>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</si>
  <si>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</si>
  <si>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</si>
  <si>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</si>
  <si>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</si>
  <si>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</si>
  <si>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</si>
  <si>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</si>
  <si>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</si>
  <si>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</si>
  <si>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</si>
  <si>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</si>
  <si>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</si>
  <si>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</si>
  <si>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</si>
  <si>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</si>
  <si>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</si>
  <si>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</si>
  <si>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</si>
  <si>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</si>
  <si>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</si>
  <si>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</si>
  <si>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</si>
  <si>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</si>
  <si>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</si>
  <si>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</si>
  <si>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</si>
  <si>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</si>
  <si>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</si>
  <si>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</si>
  <si>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</si>
  <si>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</si>
  <si>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</si>
  <si>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</si>
  <si>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</si>
  <si>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</si>
  <si>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</si>
  <si>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</si>
  <si>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</si>
  <si>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</si>
  <si>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</si>
  <si>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</si>
  <si>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</si>
  <si>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</si>
  <si>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</si>
  <si>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</si>
  <si>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</si>
  <si>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</si>
  <si>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</si>
  <si>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</si>
  <si>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</si>
  <si>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</si>
  <si>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</si>
  <si>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</si>
  <si>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</si>
  <si>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</si>
  <si>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</si>
  <si>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</si>
  <si>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</si>
  <si>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</si>
  <si>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</si>
  <si>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</si>
  <si>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</si>
  <si>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</si>
  <si>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</si>
  <si>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</si>
  <si>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</si>
  <si>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</si>
  <si>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</si>
  <si>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</si>
  <si>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</si>
  <si>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</si>
  <si>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</si>
  <si>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</si>
  <si>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</si>
  <si>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</si>
  <si>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</si>
  <si>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</si>
  <si>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</si>
  <si>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</si>
  <si>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</si>
  <si>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</si>
  <si>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</si>
  <si>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</si>
  <si>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</si>
  <si>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</si>
  <si>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</si>
  <si>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</si>
  <si>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</si>
  <si>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</si>
  <si>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</si>
  <si>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</si>
  <si>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</si>
  <si>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</si>
  <si>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</si>
  <si>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</si>
  <si>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</si>
  <si>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</si>
  <si>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</si>
  <si>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</si>
  <si>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</si>
  <si>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</si>
  <si>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</si>
  <si>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</si>
  <si>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</si>
  <si>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</si>
  <si>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</si>
  <si>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</si>
  <si>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</si>
  <si>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</si>
  <si>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</si>
  <si>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</si>
  <si>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</si>
  <si>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</si>
  <si>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</si>
  <si>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</si>
  <si>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</si>
  <si>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</si>
  <si>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</si>
  <si>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</si>
  <si>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</si>
  <si>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</si>
  <si>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</si>
  <si>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</si>
  <si>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</si>
  <si>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</si>
  <si>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</si>
  <si>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</si>
  <si>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</si>
  <si>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</si>
  <si>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</si>
  <si>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</si>
  <si>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</si>
  <si>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</si>
  <si>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</si>
  <si>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</si>
  <si>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</si>
  <si>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</si>
  <si>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</si>
  <si>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</si>
  <si>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</si>
  <si>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</si>
  <si>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</si>
  <si>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</si>
  <si>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</si>
  <si>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</si>
  <si>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</si>
  <si>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</si>
  <si>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</si>
  <si>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</si>
  <si>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</si>
  <si>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</si>
  <si>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</si>
  <si>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</si>
  <si>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</si>
  <si>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</si>
  <si>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</si>
  <si>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</si>
  <si>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</si>
  <si>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</si>
  <si>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</si>
  <si>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</si>
  <si>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</si>
  <si>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</si>
  <si>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</si>
  <si>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</si>
  <si>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</si>
  <si>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</si>
  <si>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</si>
  <si>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</si>
  <si>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</si>
  <si>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</si>
  <si>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</si>
  <si>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</si>
  <si>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</si>
  <si>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</si>
  <si>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</si>
  <si>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</si>
  <si>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</si>
  <si>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</si>
  <si>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</si>
  <si>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</si>
  <si>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</si>
  <si>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</si>
  <si>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</si>
  <si>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</si>
  <si>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</si>
  <si>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</si>
  <si>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</si>
  <si>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</si>
  <si>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</si>
  <si>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</si>
  <si>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</si>
  <si>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</si>
  <si>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</si>
  <si>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</si>
  <si>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</si>
  <si>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</si>
  <si>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</si>
  <si>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</si>
  <si>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</si>
  <si>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</si>
  <si>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</si>
  <si>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</si>
  <si>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</si>
  <si>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</si>
  <si>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</si>
  <si>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</si>
  <si>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</si>
  <si>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</si>
  <si>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</si>
  <si>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</si>
  <si>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</si>
  <si>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</si>
  <si>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</si>
  <si>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</si>
  <si>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</si>
  <si>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</si>
  <si>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</si>
  <si>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</si>
  <si>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</si>
  <si>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</si>
  <si>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</si>
  <si>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</si>
  <si>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</si>
  <si>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</si>
  <si>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</si>
  <si>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</si>
  <si>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</si>
  <si>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</si>
  <si>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</si>
  <si>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</si>
  <si>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</si>
  <si>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</si>
  <si>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</si>
  <si>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</si>
  <si>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</si>
  <si>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</si>
  <si>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</si>
  <si>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</si>
  <si>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</si>
  <si>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</si>
  <si>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</si>
  <si>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</si>
  <si>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</si>
  <si>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</si>
  <si>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</si>
  <si>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</si>
  <si>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</si>
  <si>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</si>
  <si>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</si>
  <si>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</si>
  <si>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</si>
  <si>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</si>
  <si>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</si>
  <si>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</si>
  <si>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</si>
  <si>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</si>
  <si>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</si>
  <si>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</si>
  <si>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</si>
  <si>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</si>
  <si>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</si>
  <si>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</si>
  <si>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</si>
  <si>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</si>
  <si>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</si>
  <si>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</si>
  <si>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</si>
  <si>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</si>
  <si>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</si>
  <si>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</si>
  <si>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</si>
  <si>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</si>
  <si>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</si>
  <si>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</si>
  <si>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</si>
  <si>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</si>
  <si>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</si>
  <si>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</si>
  <si>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</si>
  <si>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</si>
  <si>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</si>
  <si>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</si>
  <si>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</si>
  <si>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</si>
  <si>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</si>
  <si>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</si>
  <si>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</si>
  <si>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</si>
  <si>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</si>
  <si>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</si>
  <si>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</si>
  <si>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</si>
  <si>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</si>
  <si>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</si>
  <si>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</si>
  <si>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</si>
  <si>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</si>
  <si>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</si>
  <si>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</si>
  <si>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</si>
  <si>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</si>
  <si>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</si>
  <si>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</si>
  <si>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</si>
  <si>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</si>
  <si>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</si>
  <si>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</si>
  <si>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</si>
  <si>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</si>
  <si>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</si>
  <si>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</si>
  <si>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</si>
  <si>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</si>
  <si>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</si>
  <si>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</si>
  <si>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</si>
  <si>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</si>
  <si>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</si>
  <si>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</si>
  <si>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</si>
  <si>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</si>
  <si>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</si>
  <si>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</si>
  <si>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</si>
  <si>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</si>
  <si>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</si>
  <si>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</si>
  <si>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</si>
  <si>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</si>
  <si>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</si>
  <si>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</si>
  <si>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</si>
  <si>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</si>
  <si>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</si>
  <si>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</si>
  <si>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</si>
  <si>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</si>
  <si>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</si>
  <si>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</si>
  <si>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</si>
  <si>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</si>
  <si>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</si>
  <si>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</si>
  <si>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</si>
  <si>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</si>
  <si>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</si>
  <si>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</si>
  <si>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</si>
  <si>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</si>
  <si>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</si>
  <si>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</si>
  <si>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</si>
  <si>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</si>
  <si>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</si>
  <si>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</si>
  <si>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</si>
  <si>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</si>
  <si>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</si>
  <si>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</si>
  <si>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</si>
  <si>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</si>
  <si>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</si>
  <si>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</si>
  <si>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</si>
  <si>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</si>
  <si>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</si>
  <si>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</si>
  <si>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</si>
  <si>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</si>
  <si>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</si>
  <si>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</si>
  <si>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</si>
  <si>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</si>
  <si>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</si>
  <si>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</si>
  <si>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</si>
  <si>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</si>
  <si>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</si>
  <si>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</si>
  <si>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</si>
  <si>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</si>
  <si>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</si>
  <si>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</si>
  <si>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</si>
  <si>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</si>
  <si>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</si>
  <si>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</si>
  <si>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</si>
  <si>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</si>
  <si>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</si>
  <si>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</si>
  <si>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</si>
  <si>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</si>
  <si>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</si>
  <si>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</si>
  <si>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</si>
  <si>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</si>
  <si>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</si>
  <si>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</si>
  <si>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</si>
  <si>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</si>
  <si>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</si>
  <si>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</si>
  <si>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</si>
  <si>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</si>
  <si>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</si>
  <si>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</si>
  <si>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</si>
  <si>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</si>
  <si>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</si>
  <si>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</si>
  <si>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</si>
  <si>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</si>
  <si>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</si>
  <si>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</si>
  <si>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</si>
  <si>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</si>
  <si>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</si>
  <si>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</si>
  <si>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</si>
  <si>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</si>
  <si>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</si>
  <si>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</si>
  <si>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</si>
  <si>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</si>
  <si>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</si>
  <si>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</si>
  <si>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</si>
  <si>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</si>
  <si>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</si>
  <si>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</si>
  <si>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</si>
  <si>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</si>
  <si>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</si>
  <si>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</si>
  <si>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</si>
  <si>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</si>
  <si>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</si>
  <si>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</si>
  <si>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</si>
  <si>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</si>
  <si>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</si>
  <si>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</si>
  <si>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</si>
  <si>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</si>
  <si>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</si>
  <si>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</si>
  <si>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</si>
  <si>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</si>
  <si>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</si>
  <si>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</si>
  <si>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</si>
  <si>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</si>
  <si>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</si>
  <si>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</si>
  <si>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</si>
  <si>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</si>
  <si>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</si>
  <si>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</si>
  <si>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</si>
  <si>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</si>
  <si>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</si>
  <si>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</si>
  <si>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</si>
  <si>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</si>
  <si>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</si>
  <si>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</si>
  <si>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</si>
  <si>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</si>
  <si>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</si>
  <si>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</si>
  <si>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</si>
  <si>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</si>
  <si>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</si>
  <si>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</si>
  <si>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</si>
  <si>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</si>
  <si>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</si>
  <si>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</si>
  <si>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</si>
  <si>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</si>
  <si>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</si>
  <si>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</si>
  <si>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</si>
  <si>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</si>
  <si>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</si>
  <si>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</si>
  <si>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</si>
  <si>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</si>
  <si>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</si>
  <si>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</si>
  <si>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</si>
  <si>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</si>
  <si>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</si>
  <si>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</si>
  <si>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</si>
  <si>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</si>
  <si>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</si>
  <si>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</si>
  <si>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</si>
  <si>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</si>
  <si>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</si>
  <si>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</si>
  <si>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</si>
  <si>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</si>
  <si>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</si>
  <si>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</si>
  <si>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</si>
  <si>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</si>
  <si>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</si>
  <si>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</si>
  <si>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</si>
  <si>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</si>
  <si>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</si>
  <si>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</si>
  <si>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</si>
  <si>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</si>
  <si>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</si>
  <si>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</si>
  <si>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</si>
  <si>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</si>
  <si>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</si>
  <si>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</si>
  <si>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</si>
  <si>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</si>
  <si>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</si>
  <si>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</si>
  <si>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</si>
  <si>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</si>
  <si>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</si>
  <si>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</si>
  <si>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</si>
  <si>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</si>
  <si>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</si>
  <si>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</si>
  <si>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</si>
  <si>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</si>
  <si>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</si>
  <si>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</si>
  <si>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</si>
  <si>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</si>
  <si>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</si>
  <si>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</si>
  <si>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</si>
  <si>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</si>
  <si>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</si>
  <si>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</si>
  <si>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</si>
  <si>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</si>
  <si>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</si>
  <si>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</si>
  <si>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</si>
  <si>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</si>
  <si>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</si>
  <si>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</si>
  <si>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</si>
  <si>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</si>
  <si>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</si>
  <si>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</si>
  <si>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</si>
  <si>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</si>
  <si>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</si>
  <si>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</si>
  <si>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</si>
  <si>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</si>
  <si>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</si>
  <si>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</si>
  <si>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</si>
  <si>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</si>
  <si>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</si>
  <si>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</si>
  <si>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</si>
  <si>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</si>
  <si>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</si>
  <si>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</si>
  <si>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</si>
  <si>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</si>
  <si>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</si>
  <si>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</si>
  <si>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</si>
  <si>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</si>
  <si>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</si>
  <si>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</si>
  <si>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</si>
  <si>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</si>
  <si>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</si>
  <si>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</si>
  <si>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</si>
  <si>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</si>
  <si>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</si>
  <si>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</si>
  <si>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</si>
  <si>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</si>
  <si>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</si>
  <si>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</si>
  <si>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</si>
  <si>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</si>
  <si>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</si>
  <si>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</si>
  <si>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</si>
  <si>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</si>
  <si>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</si>
  <si>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</si>
  <si>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</si>
  <si>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</si>
  <si>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</si>
  <si>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</si>
  <si>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</si>
  <si>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</si>
  <si>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</si>
  <si>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</si>
  <si>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</si>
  <si>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</si>
  <si>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</si>
  <si>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</si>
  <si>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</si>
  <si>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</si>
  <si>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</si>
  <si>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</si>
  <si>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</si>
  <si>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</si>
  <si>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</si>
  <si>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</si>
  <si>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</si>
  <si>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</si>
  <si>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</si>
  <si>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</si>
  <si>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</si>
  <si>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</si>
  <si>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</si>
  <si>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</si>
  <si>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</si>
  <si>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</si>
  <si>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</si>
  <si>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</si>
  <si>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</si>
  <si>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</si>
  <si>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</si>
  <si>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</si>
  <si>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</si>
  <si>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</si>
  <si>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</si>
  <si>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</si>
  <si>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</si>
  <si>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</si>
  <si>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</si>
  <si>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</si>
  <si>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</si>
  <si>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</si>
  <si>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</si>
  <si>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</si>
  <si>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</si>
  <si>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</si>
  <si>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</si>
  <si>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</si>
  <si>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</si>
  <si>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</si>
  <si>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</si>
  <si>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</si>
  <si>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</si>
  <si>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</si>
  <si>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</si>
  <si>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</si>
  <si>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</si>
  <si>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</si>
  <si>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</si>
  <si>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</si>
  <si>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</si>
  <si>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</si>
  <si>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</si>
  <si>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</si>
  <si>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</si>
  <si>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</si>
  <si>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</si>
  <si>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</si>
  <si>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</si>
  <si>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</si>
  <si>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</si>
  <si>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</si>
  <si>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</si>
  <si>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</si>
  <si>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</si>
  <si>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</si>
  <si>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</si>
  <si>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</si>
  <si>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</si>
  <si>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</si>
  <si>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</si>
  <si>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</si>
  <si>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</si>
  <si>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</si>
  <si>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</si>
  <si>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</si>
  <si>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</si>
  <si>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</si>
  <si>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</si>
  <si>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</si>
  <si>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</si>
  <si>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</si>
  <si>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</si>
  <si>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</si>
  <si>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</si>
  <si>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</si>
  <si>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</si>
  <si>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</si>
  <si>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</si>
  <si>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</si>
  <si>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</si>
  <si>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</si>
  <si>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</si>
  <si>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</si>
  <si>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</si>
  <si>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</si>
  <si>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</si>
  <si>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</si>
  <si>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</si>
  <si>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</si>
  <si>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</si>
  <si>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</si>
  <si>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</si>
  <si>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</si>
  <si>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</si>
  <si>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</si>
  <si>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</si>
  <si>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</si>
  <si>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</si>
  <si>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</si>
  <si>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</si>
  <si>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</si>
  <si>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</si>
  <si>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</si>
  <si>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</si>
  <si>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</si>
  <si>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</si>
  <si>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</si>
  <si>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</si>
  <si>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</si>
  <si>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</si>
  <si>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</si>
  <si>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</si>
  <si>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</si>
  <si>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</si>
  <si>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</si>
  <si>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</si>
  <si>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</si>
  <si>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</si>
  <si>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</si>
  <si>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</si>
  <si>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</si>
  <si>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</si>
  <si>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</si>
  <si>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</si>
  <si>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</si>
  <si>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</si>
  <si>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</si>
  <si>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</si>
  <si>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</si>
  <si>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</si>
  <si>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</si>
  <si>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</si>
  <si>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</si>
  <si>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</si>
  <si>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</si>
  <si>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</si>
  <si>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</si>
  <si>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</si>
  <si>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</si>
  <si>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</si>
  <si>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</si>
  <si>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</si>
  <si>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</si>
  <si>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</si>
  <si>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</si>
  <si>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</si>
  <si>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</si>
  <si>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</si>
  <si>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</si>
  <si>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</si>
  <si>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</si>
  <si>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</si>
  <si>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</si>
  <si>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</si>
  <si>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</si>
  <si>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</si>
  <si>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</si>
  <si>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</si>
  <si>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</si>
  <si>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</si>
  <si>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</si>
  <si>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</si>
  <si>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</si>
  <si>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</si>
  <si>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</si>
  <si>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</si>
  <si>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</si>
  <si>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</si>
  <si>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</si>
  <si>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</si>
  <si>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</si>
  <si>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</si>
  <si>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</si>
  <si>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</si>
  <si>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</si>
  <si>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</si>
  <si>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</si>
  <si>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</si>
  <si>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</si>
  <si>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</si>
  <si>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</si>
  <si>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</si>
  <si>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</si>
  <si>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</si>
  <si>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</si>
  <si>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</si>
  <si>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</si>
  <si>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</si>
  <si>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</si>
  <si>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</si>
  <si>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</si>
  <si>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</si>
  <si>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</si>
  <si>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</si>
  <si>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</si>
  <si>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</si>
  <si>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</si>
  <si>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</si>
  <si>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</si>
  <si>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</si>
  <si>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</si>
  <si>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</si>
  <si>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</si>
  <si>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</si>
  <si>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</si>
  <si>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</si>
  <si>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</si>
  <si>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</si>
  <si>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</si>
  <si>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</si>
  <si>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</si>
  <si>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</si>
  <si>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</si>
  <si>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</si>
  <si>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</si>
  <si>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</si>
  <si>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</si>
  <si>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</si>
  <si>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</si>
  <si>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</si>
  <si>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</si>
  <si>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</si>
  <si>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</si>
  <si>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</si>
  <si>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</si>
  <si>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</si>
  <si>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</si>
  <si>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</si>
  <si>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</si>
  <si>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</si>
  <si>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</si>
  <si>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</si>
  <si>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</si>
  <si>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</si>
  <si>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</si>
  <si>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</si>
  <si>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</si>
  <si>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</si>
  <si>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</si>
  <si>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</si>
  <si>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</si>
  <si>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</si>
  <si>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</si>
  <si>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</si>
  <si>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</si>
  <si>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</si>
  <si>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</si>
  <si>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</si>
  <si>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</si>
  <si>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</si>
  <si>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</si>
  <si>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</si>
  <si>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</si>
  <si>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</si>
  <si>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</si>
  <si>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</si>
  <si>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</si>
  <si>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</si>
  <si>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</si>
  <si>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</si>
  <si>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</si>
  <si>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</si>
  <si>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</si>
  <si>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</si>
  <si>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</si>
  <si>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</si>
  <si>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</si>
  <si>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</si>
  <si>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</si>
  <si>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</si>
  <si>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</si>
  <si>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</si>
  <si>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</si>
  <si>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</si>
  <si>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</si>
  <si>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</si>
  <si>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</si>
  <si>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</si>
  <si>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</si>
  <si>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</si>
  <si>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</si>
  <si>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</si>
  <si>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</si>
  <si>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</si>
  <si>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</si>
  <si>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</si>
  <si>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</si>
  <si>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</si>
  <si>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</si>
  <si>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</si>
  <si>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</si>
  <si>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</si>
  <si>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</si>
  <si>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</si>
  <si>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</si>
  <si>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</si>
  <si>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</si>
  <si>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</si>
  <si>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</si>
  <si>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</si>
  <si>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</si>
  <si>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</si>
  <si>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</si>
  <si>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</si>
  <si>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</si>
  <si>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</si>
  <si>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</si>
  <si>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</si>
  <si>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</si>
  <si>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</si>
  <si>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</si>
  <si>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</si>
  <si>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</si>
  <si>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</si>
  <si>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</si>
  <si>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</si>
  <si>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</si>
  <si>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</si>
  <si>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</si>
  <si>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</si>
  <si>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</si>
  <si>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</si>
  <si>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</si>
  <si>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</si>
  <si>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</si>
  <si>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</si>
  <si>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</si>
  <si>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</si>
  <si>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</si>
  <si>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</si>
  <si>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</si>
  <si>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</si>
  <si>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</si>
  <si>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</si>
  <si>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</si>
  <si>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</si>
  <si>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</si>
  <si>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</si>
  <si>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</si>
  <si>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</si>
  <si>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</si>
  <si>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</si>
  <si>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</si>
  <si>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</si>
  <si>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</si>
  <si>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</si>
  <si>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</si>
  <si>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</si>
  <si>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</si>
  <si>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</si>
  <si>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</si>
  <si>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</si>
  <si>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</si>
  <si>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</si>
  <si>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</si>
  <si>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</si>
  <si>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</si>
  <si>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</si>
  <si>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</si>
  <si>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</si>
  <si>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</si>
  <si>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</si>
  <si>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</si>
  <si>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</si>
  <si>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</si>
  <si>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</si>
  <si>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</si>
  <si>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</si>
  <si>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</si>
  <si>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</si>
  <si>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</si>
  <si>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</si>
  <si>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</si>
  <si>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</si>
  <si>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</si>
  <si>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</si>
  <si>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</si>
  <si>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</si>
  <si>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</si>
  <si>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</si>
  <si>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</si>
  <si>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</si>
  <si>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</si>
  <si>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</si>
  <si>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</si>
  <si>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</si>
  <si>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</si>
  <si>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</si>
  <si>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</si>
  <si>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</si>
  <si>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</si>
  <si>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</si>
  <si>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</si>
  <si>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</si>
  <si>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</si>
  <si>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</si>
  <si>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</si>
  <si>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</si>
  <si>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</si>
  <si>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</si>
  <si>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</si>
  <si>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</si>
  <si>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</si>
  <si>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</si>
  <si>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</si>
  <si>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</si>
  <si>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</si>
  <si>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</si>
  <si>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</si>
  <si>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</si>
  <si>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</si>
  <si>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</si>
  <si>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</si>
  <si>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</si>
  <si>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</si>
  <si>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</si>
  <si>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</si>
  <si>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</si>
  <si>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</si>
  <si>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</si>
  <si>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</si>
  <si>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</si>
  <si>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</si>
  <si>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</si>
  <si>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</si>
  <si>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</si>
  <si>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</si>
  <si>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</si>
  <si>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</si>
  <si>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</si>
  <si>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</si>
  <si>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</si>
  <si>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</si>
  <si>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</si>
  <si>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</si>
  <si>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</si>
  <si>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</si>
  <si>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</si>
  <si>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</si>
  <si>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</si>
  <si>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</si>
  <si>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</si>
  <si>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</si>
  <si>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</si>
  <si>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</si>
  <si>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</si>
  <si>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</si>
  <si>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</si>
  <si>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</si>
  <si>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</si>
  <si>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</si>
  <si>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</si>
  <si>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</si>
  <si>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</si>
  <si>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</si>
  <si>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</si>
  <si>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</si>
  <si>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</si>
  <si>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</si>
  <si>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</si>
  <si>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</si>
  <si>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</si>
  <si>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</si>
  <si>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</si>
  <si>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</si>
  <si>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</si>
  <si>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</si>
  <si>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</si>
  <si>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</si>
  <si>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</si>
  <si>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</si>
  <si>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</si>
  <si>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</si>
  <si>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</si>
  <si>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</si>
  <si>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</si>
  <si>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</si>
  <si>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</si>
  <si>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</si>
  <si>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</si>
  <si>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</si>
  <si>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</si>
  <si>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</si>
  <si>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</si>
  <si>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</si>
  <si>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</si>
  <si>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</si>
  <si>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</si>
  <si>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</si>
  <si>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</si>
  <si>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</si>
  <si>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</si>
  <si>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</si>
  <si>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</si>
  <si>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</si>
  <si>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</si>
  <si>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</si>
  <si>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</si>
  <si>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</si>
  <si>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</si>
  <si>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</si>
  <si>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</si>
  <si>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</si>
  <si>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</si>
  <si>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</si>
  <si>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</si>
  <si>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</si>
  <si>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</si>
  <si>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</si>
  <si>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</si>
  <si>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</si>
  <si>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</si>
  <si>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</si>
  <si>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</si>
  <si>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</si>
  <si>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</si>
  <si>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</si>
  <si>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</si>
  <si>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</si>
  <si>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</si>
  <si>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</si>
  <si>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</si>
  <si>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</si>
  <si>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</si>
  <si>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</si>
  <si>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</si>
  <si>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</si>
  <si>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</si>
  <si>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</si>
  <si>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</si>
  <si>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</si>
  <si>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</si>
  <si>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</si>
  <si>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</si>
  <si>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</si>
  <si>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</si>
  <si>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</si>
  <si>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</si>
  <si>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</si>
  <si>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</si>
  <si>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</si>
  <si>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</si>
  <si>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</si>
  <si>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</si>
  <si>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</si>
  <si>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</si>
  <si>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</si>
  <si>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</si>
  <si>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</si>
  <si>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</si>
  <si>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</si>
  <si>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</si>
  <si>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</si>
  <si>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</si>
  <si>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</si>
  <si>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</si>
  <si>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</si>
  <si>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</si>
  <si>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</si>
  <si>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</si>
  <si>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</si>
  <si>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</si>
  <si>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</si>
  <si>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</si>
  <si>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</si>
  <si>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</si>
  <si>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</si>
  <si>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</si>
  <si>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</si>
  <si>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</si>
  <si>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</si>
  <si>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</si>
  <si>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</si>
  <si>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</si>
  <si>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</si>
  <si>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</si>
  <si>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</si>
  <si>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</si>
  <si>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</si>
  <si>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</si>
  <si>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</si>
  <si>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</si>
  <si>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</si>
  <si>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</si>
  <si>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</si>
  <si>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</si>
  <si>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</si>
  <si>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</si>
  <si>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</si>
  <si>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</si>
  <si>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</si>
  <si>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</si>
  <si>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</si>
  <si>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</si>
  <si>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</si>
  <si>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</si>
  <si>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</si>
  <si>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</si>
  <si>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</si>
  <si>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</si>
  <si>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</si>
  <si>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</si>
  <si>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</si>
  <si>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</si>
  <si>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</si>
  <si>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</si>
  <si>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</si>
  <si>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</si>
  <si>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</si>
  <si>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</si>
  <si>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</si>
  <si>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</si>
  <si>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</si>
  <si>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</si>
  <si>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</si>
  <si>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</si>
  <si>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</si>
  <si>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</si>
  <si>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</si>
  <si>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</si>
  <si>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</si>
  <si>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</si>
  <si>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</si>
  <si>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</si>
  <si>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</si>
  <si>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</si>
  <si>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</si>
  <si>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</si>
  <si>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</si>
  <si>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</si>
  <si>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</si>
  <si>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</si>
  <si>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</si>
  <si>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</si>
  <si>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</si>
  <si>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</si>
  <si>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</si>
  <si>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</si>
  <si>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</si>
  <si>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</si>
  <si>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</si>
  <si>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</si>
  <si>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</si>
  <si>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</si>
  <si>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</si>
  <si>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</si>
  <si>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</si>
  <si>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</si>
  <si>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</si>
  <si>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</si>
  <si>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</si>
  <si>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</si>
  <si>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</si>
  <si>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</si>
  <si>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</si>
  <si>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</si>
  <si>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</si>
  <si>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</si>
  <si>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</si>
  <si>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</si>
  <si>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</si>
  <si>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</si>
  <si>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</si>
  <si>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</si>
  <si>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</si>
  <si>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</si>
  <si>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</si>
  <si>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</si>
  <si>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</si>
  <si>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</si>
  <si>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</si>
  <si>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</si>
  <si>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</si>
  <si>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</si>
  <si>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</si>
  <si>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</si>
  <si>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</si>
  <si>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</si>
  <si>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</si>
  <si>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</si>
  <si>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</si>
  <si>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</si>
  <si>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</si>
  <si>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</si>
  <si>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</si>
  <si>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</si>
  <si>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</si>
  <si>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</si>
  <si>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</si>
  <si>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</si>
  <si>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</si>
  <si>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</si>
  <si>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</si>
  <si>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</si>
  <si>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</si>
  <si>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</si>
  <si>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</si>
  <si>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</si>
  <si>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</si>
  <si>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</si>
  <si>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</si>
  <si>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</si>
  <si>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</si>
  <si>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</si>
  <si>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</si>
  <si>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</si>
  <si>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</si>
  <si>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</si>
  <si>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</si>
  <si>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</si>
  <si>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</si>
  <si>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</si>
  <si>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</si>
  <si>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</si>
  <si>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</si>
  <si>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</si>
  <si>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</si>
  <si>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</si>
  <si>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</si>
  <si>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</si>
  <si>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</si>
  <si>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</si>
  <si>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</si>
  <si>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</si>
  <si>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</si>
  <si>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</si>
  <si>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</si>
  <si>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</si>
  <si>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</si>
  <si>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</si>
  <si>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</si>
  <si>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</si>
  <si>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</si>
  <si>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</si>
  <si>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</si>
  <si>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</si>
  <si>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</si>
  <si>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</si>
  <si>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</si>
  <si>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</si>
  <si>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</si>
  <si>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</si>
  <si>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</si>
  <si>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</si>
  <si>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</si>
  <si>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</si>
  <si>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</si>
  <si>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</si>
  <si>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</si>
  <si>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</si>
  <si>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</si>
  <si>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</si>
  <si>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</si>
  <si>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</si>
  <si>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</si>
  <si>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</si>
  <si>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</si>
  <si>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</si>
  <si>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</si>
  <si>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</si>
  <si>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</si>
  <si>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</si>
  <si>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</si>
  <si>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</si>
  <si>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</si>
  <si>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</si>
  <si>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</si>
  <si>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</si>
  <si>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</si>
  <si>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</si>
  <si>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</si>
  <si>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</si>
  <si>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</si>
  <si>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</si>
  <si>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</si>
  <si>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</si>
  <si>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</si>
  <si>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</si>
  <si>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</si>
  <si>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</si>
  <si>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</si>
  <si>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</si>
  <si>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</si>
  <si>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</si>
  <si>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</si>
  <si>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</si>
  <si>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</si>
  <si>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</si>
  <si>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</si>
  <si>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</si>
  <si>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</si>
  <si>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</si>
  <si>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</si>
  <si>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</si>
  <si>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</si>
  <si>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</si>
  <si>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</si>
  <si>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</si>
  <si>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</si>
  <si>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</si>
  <si>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</si>
  <si>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</si>
  <si>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</si>
  <si>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</si>
  <si>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</si>
  <si>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</si>
  <si>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</si>
  <si>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</si>
  <si>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</si>
  <si>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</si>
  <si>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</si>
  <si>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</si>
  <si>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</si>
  <si>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</si>
  <si>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</si>
  <si>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</si>
  <si>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</si>
  <si>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</si>
  <si>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</si>
  <si>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</si>
  <si>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</si>
  <si>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</si>
  <si>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</si>
  <si>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</si>
  <si>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</si>
  <si>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</si>
  <si>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</si>
  <si>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</si>
  <si>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</si>
  <si>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</si>
  <si>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</si>
  <si>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</si>
  <si>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</si>
  <si>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</si>
  <si>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</si>
  <si>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</si>
  <si>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</si>
  <si>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</si>
  <si>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</si>
  <si>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</si>
  <si>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</si>
  <si>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</si>
  <si>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</si>
  <si>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</si>
  <si>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</si>
  <si>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</si>
  <si>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</si>
  <si>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</si>
  <si>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</si>
  <si>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</si>
  <si>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</si>
  <si>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</si>
  <si>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</si>
  <si>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</si>
  <si>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</si>
  <si>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</si>
  <si>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</si>
  <si>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</si>
  <si>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</si>
  <si>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</si>
  <si>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</si>
  <si>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</si>
  <si>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</si>
  <si>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</si>
  <si>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</si>
  <si>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</si>
  <si>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</si>
  <si>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</si>
  <si>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</si>
  <si>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</si>
  <si>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</si>
  <si>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</si>
  <si>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</si>
  <si>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</si>
  <si>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</si>
  <si>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</si>
  <si>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</si>
  <si>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</si>
  <si>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</si>
  <si>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</si>
  <si>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</si>
  <si>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</si>
  <si>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</si>
  <si>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</si>
  <si>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</si>
  <si>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</si>
  <si>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</si>
  <si>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</si>
  <si>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</si>
  <si>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</si>
  <si>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</si>
  <si>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</si>
  <si>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</si>
  <si>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</si>
  <si>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</si>
  <si>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</si>
  <si>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</si>
  <si>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</si>
  <si>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</si>
  <si>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</si>
  <si>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</si>
  <si>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</si>
  <si>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</si>
  <si>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</si>
  <si>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</si>
  <si>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</si>
  <si>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</si>
  <si>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</si>
  <si>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</si>
  <si>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</si>
  <si>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</si>
  <si>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</si>
  <si>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</si>
  <si>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</si>
  <si>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</si>
  <si>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</si>
  <si>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</si>
  <si>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</si>
  <si>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</si>
  <si>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</si>
  <si>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</si>
  <si>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</si>
  <si>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</si>
  <si>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</si>
  <si>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</si>
  <si>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</si>
  <si>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</si>
  <si>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</si>
  <si>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</si>
  <si>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</si>
  <si>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</si>
  <si>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</si>
  <si>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</si>
  <si>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</si>
  <si>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</si>
  <si>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</si>
  <si>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</si>
  <si>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</si>
  <si>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</si>
  <si>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</si>
  <si>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</si>
  <si>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</si>
  <si>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</si>
  <si>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</si>
  <si>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</si>
  <si>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</si>
  <si>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</si>
  <si>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</si>
  <si>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</si>
  <si>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</si>
  <si>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</si>
  <si>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</si>
  <si>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</si>
  <si>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</si>
  <si>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</si>
  <si>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</si>
  <si>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</si>
  <si>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</si>
  <si>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</si>
  <si>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</si>
  <si>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</si>
  <si>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</si>
  <si>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</si>
  <si>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</si>
  <si>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</si>
  <si>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</si>
  <si>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</si>
  <si>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</si>
  <si>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</si>
  <si>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</si>
  <si>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</si>
  <si>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</si>
  <si>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</si>
  <si>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</si>
  <si>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</si>
  <si>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</si>
  <si>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</si>
  <si>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</si>
  <si>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</si>
  <si>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</si>
  <si>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</si>
  <si>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</si>
  <si>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</si>
  <si>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</si>
  <si>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</si>
  <si>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</si>
  <si>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</si>
  <si>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</si>
  <si>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</si>
  <si>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</si>
  <si>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</si>
  <si>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</si>
  <si>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</si>
  <si>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</si>
  <si>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</si>
  <si>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</si>
  <si>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</si>
  <si>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</si>
  <si>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</si>
  <si>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</si>
  <si>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</si>
  <si>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</si>
  <si>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</si>
  <si>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</si>
  <si>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</si>
  <si>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</si>
  <si>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</si>
  <si>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</si>
  <si>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</si>
  <si>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</si>
  <si>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</si>
  <si>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</si>
  <si>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</si>
  <si>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</si>
  <si>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</si>
  <si>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</si>
  <si>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</si>
  <si>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</si>
  <si>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</si>
  <si>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</si>
  <si>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</si>
  <si>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</si>
  <si>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</si>
  <si>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</si>
  <si>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</si>
  <si>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</si>
  <si>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</si>
  <si>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</si>
  <si>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</si>
  <si>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</si>
  <si>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</si>
  <si>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</si>
  <si>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</si>
  <si>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</si>
  <si>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</si>
  <si>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</si>
  <si>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</si>
  <si>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</si>
  <si>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</si>
  <si>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</si>
  <si>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</si>
  <si>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</si>
  <si>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</si>
  <si>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</si>
  <si>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</si>
  <si>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</si>
  <si>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</si>
  <si>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</si>
  <si>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</si>
  <si>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</si>
  <si>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</si>
  <si>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</si>
  <si>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</si>
  <si>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</si>
  <si>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</si>
  <si>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</si>
  <si>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</si>
  <si>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</si>
  <si>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</si>
  <si>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</si>
  <si>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</si>
  <si>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</si>
  <si>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</si>
  <si>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</si>
  <si>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</si>
  <si>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</si>
  <si>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</si>
  <si>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</si>
  <si>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</si>
  <si>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</si>
  <si>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</si>
  <si>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</si>
  <si>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</si>
  <si>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</si>
  <si>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</si>
  <si>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</si>
  <si>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</si>
  <si>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</si>
  <si>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</si>
  <si>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</si>
  <si>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</si>
  <si>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</si>
  <si>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</si>
  <si>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</si>
  <si>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</si>
  <si>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</si>
  <si>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</si>
  <si>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</si>
  <si>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</si>
  <si>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</si>
  <si>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</si>
  <si>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</si>
  <si>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</si>
  <si>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</si>
  <si>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</si>
  <si>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</si>
  <si>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</si>
  <si>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</si>
  <si>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</si>
  <si>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</si>
  <si>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</si>
  <si>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</si>
  <si>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</si>
  <si>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</si>
  <si>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</si>
  <si>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</si>
  <si>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</si>
  <si>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</si>
  <si>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</si>
  <si>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</si>
  <si>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</si>
  <si>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</si>
  <si>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</si>
  <si>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</si>
  <si>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</si>
  <si>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</si>
  <si>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</si>
  <si>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</si>
  <si>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</si>
  <si>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</si>
  <si>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</si>
  <si>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</si>
  <si>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</si>
  <si>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</si>
  <si>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</si>
  <si>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</si>
  <si>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</si>
  <si>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</si>
  <si>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</si>
  <si>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</si>
  <si>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</si>
  <si>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</si>
  <si>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</si>
  <si>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</si>
  <si>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</si>
  <si>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</si>
  <si>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</si>
  <si>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</si>
  <si>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</si>
  <si>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</si>
  <si>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</si>
  <si>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</si>
  <si>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</si>
  <si>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</si>
  <si>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</si>
  <si>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</si>
  <si>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</si>
  <si>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</si>
  <si>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</si>
  <si>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</si>
  <si>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</si>
  <si>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</si>
  <si>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</si>
  <si>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</si>
  <si>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</si>
  <si>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</si>
  <si>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</si>
  <si>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</si>
  <si>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</si>
  <si>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</si>
  <si>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</si>
  <si>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</si>
  <si>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</si>
  <si>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</si>
  <si>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</si>
  <si>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</si>
  <si>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</si>
  <si>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</si>
  <si>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</si>
  <si>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</si>
  <si>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</si>
  <si>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</si>
  <si>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</si>
  <si>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</si>
  <si>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</si>
  <si>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</si>
  <si>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</si>
  <si>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</si>
  <si>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</si>
  <si>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</si>
  <si>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</si>
  <si>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</si>
  <si>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</si>
  <si>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</si>
  <si>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</si>
  <si>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</si>
  <si>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</si>
  <si>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</si>
  <si>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</si>
  <si>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</si>
  <si>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</si>
  <si>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</si>
  <si>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</si>
  <si>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</si>
  <si>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</si>
  <si>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</si>
  <si>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</si>
  <si>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</si>
  <si>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</si>
  <si>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</si>
  <si>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</si>
  <si>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</si>
  <si>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</si>
  <si>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</si>
  <si>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</si>
  <si>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</si>
  <si>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</si>
  <si>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</si>
  <si>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</si>
  <si>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</si>
  <si>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</si>
  <si>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</si>
  <si>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</si>
  <si>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</si>
  <si>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</si>
  <si>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</si>
  <si>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</si>
  <si>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</si>
  <si>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</si>
  <si>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</si>
  <si>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</si>
  <si>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</si>
  <si>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</si>
  <si>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</si>
  <si>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</si>
  <si>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</si>
  <si>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</si>
  <si>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</si>
  <si>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</si>
  <si>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</si>
  <si>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</si>
  <si>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</si>
  <si>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</si>
  <si>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</si>
  <si>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</si>
  <si>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</si>
  <si>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</si>
  <si>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</si>
  <si>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</si>
  <si>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</si>
  <si>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</si>
  <si>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</si>
  <si>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</si>
  <si>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</si>
  <si>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</si>
  <si>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</si>
  <si>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</si>
  <si>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</si>
  <si>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</si>
  <si>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</si>
  <si>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</si>
  <si>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</si>
  <si>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</si>
  <si>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</si>
  <si>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</si>
  <si>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</si>
  <si>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</si>
  <si>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</si>
  <si>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</si>
  <si>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</si>
  <si>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</si>
  <si>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</si>
  <si>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</si>
  <si>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</si>
  <si>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</si>
  <si>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</si>
  <si>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</si>
  <si>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</si>
  <si>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</si>
  <si>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</si>
  <si>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</si>
  <si>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</si>
  <si>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</si>
  <si>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</si>
  <si>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</si>
  <si>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</si>
  <si>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</si>
  <si>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</si>
  <si>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</si>
  <si>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</si>
  <si>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</si>
  <si>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</si>
  <si>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</si>
  <si>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</si>
  <si>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</si>
  <si>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</si>
  <si>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</si>
  <si>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</si>
  <si>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</si>
  <si>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</si>
  <si>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</si>
  <si>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</si>
  <si>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</si>
  <si>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</si>
  <si>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</si>
  <si>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</si>
  <si>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</si>
  <si>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</si>
  <si>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</si>
  <si>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</si>
  <si>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</si>
  <si>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</si>
  <si>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</si>
  <si>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</si>
  <si>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</si>
  <si>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</si>
  <si>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</si>
  <si>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</si>
  <si>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</si>
  <si>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</si>
  <si>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</si>
  <si>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</si>
  <si>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</si>
  <si>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</si>
  <si>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</si>
  <si>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</si>
  <si>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</si>
  <si>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</si>
  <si>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</si>
  <si>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</si>
  <si>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</si>
  <si>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</si>
  <si>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</si>
  <si>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</si>
  <si>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</si>
  <si>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</si>
  <si>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</si>
  <si>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</si>
  <si>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</si>
  <si>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</si>
  <si>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</si>
  <si>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</si>
  <si>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</si>
  <si>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</si>
  <si>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</si>
  <si>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</si>
  <si>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</si>
  <si>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</si>
  <si>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</si>
  <si>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</si>
  <si>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</si>
  <si>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</si>
  <si>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</si>
  <si>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</si>
  <si>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</si>
  <si>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</si>
  <si>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</si>
  <si>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</si>
  <si>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</si>
  <si>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</si>
  <si>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</si>
  <si>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</si>
  <si>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</si>
  <si>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</si>
  <si>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</si>
  <si>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</si>
  <si>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</si>
  <si>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</si>
  <si>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</si>
  <si>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</si>
  <si>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</si>
  <si>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</si>
  <si>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</si>
  <si>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</si>
  <si>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</si>
  <si>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</si>
  <si>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</si>
  <si>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</si>
  <si>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</si>
  <si>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</si>
  <si>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</si>
  <si>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</si>
  <si>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</si>
  <si>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</si>
  <si>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</si>
  <si>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</si>
  <si>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</si>
  <si>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</si>
  <si>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</si>
  <si>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</si>
  <si>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</si>
  <si>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</si>
  <si>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</si>
  <si>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</si>
  <si>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</si>
  <si>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</si>
  <si>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</si>
  <si>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</si>
  <si>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</si>
  <si>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</si>
  <si>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</si>
  <si>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</si>
  <si>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</si>
  <si>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</si>
  <si>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</si>
  <si>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</si>
  <si>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</si>
  <si>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</si>
  <si>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</si>
  <si>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</si>
  <si>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</si>
  <si>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</si>
  <si>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</si>
  <si>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</si>
  <si>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</si>
  <si>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</si>
  <si>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</si>
  <si>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</si>
  <si>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</si>
  <si>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</si>
  <si>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</si>
  <si>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</si>
  <si>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</si>
  <si>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</si>
  <si>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</si>
  <si>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</si>
  <si>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</si>
  <si>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</si>
  <si>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</si>
  <si>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</si>
  <si>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</si>
  <si>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</si>
  <si>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</si>
  <si>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</si>
  <si>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</si>
  <si>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</si>
  <si>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</si>
  <si>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</si>
  <si>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</si>
  <si>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</si>
  <si>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</si>
  <si>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</si>
  <si>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</si>
  <si>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</si>
  <si>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</si>
  <si>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</si>
  <si>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</si>
  <si>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</si>
  <si>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</si>
  <si>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</si>
  <si>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</si>
  <si>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</si>
  <si>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</si>
  <si>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</si>
  <si>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</si>
  <si>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</si>
  <si>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</si>
  <si>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</si>
  <si>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</si>
  <si>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</si>
  <si>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</si>
  <si>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</si>
  <si>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</si>
  <si>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</si>
  <si>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</si>
  <si>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</si>
  <si>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</si>
  <si>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</si>
  <si>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</si>
  <si>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</si>
  <si>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</si>
  <si>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</si>
  <si>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</si>
  <si>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</si>
  <si>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</si>
  <si>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</si>
  <si>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</si>
  <si>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</si>
  <si>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</si>
  <si>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</si>
  <si>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</si>
  <si>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</si>
  <si>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</si>
  <si>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</si>
  <si>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</si>
  <si>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</si>
  <si>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</si>
  <si>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</si>
  <si>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</si>
  <si>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</si>
  <si>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</si>
  <si>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</si>
  <si>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</si>
  <si>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</si>
  <si>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</si>
  <si>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</si>
  <si>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</si>
  <si>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</si>
  <si>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</si>
  <si>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</si>
  <si>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</si>
  <si>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</si>
  <si>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</si>
  <si>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</si>
  <si>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</si>
  <si>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</si>
  <si>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</si>
  <si>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</si>
  <si>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</si>
  <si>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</si>
  <si>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</si>
  <si>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</si>
  <si>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</si>
  <si>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</si>
  <si>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</si>
  <si>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</si>
  <si>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</si>
  <si>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</si>
  <si>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</si>
  <si>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</si>
  <si>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</si>
  <si>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</si>
  <si>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</si>
  <si>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</si>
  <si>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</si>
  <si>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</si>
  <si>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</si>
  <si>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</si>
  <si>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</si>
  <si>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</si>
  <si>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</si>
  <si>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</si>
  <si>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</si>
  <si>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</si>
  <si>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</si>
  <si>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</si>
  <si>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</si>
  <si>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</si>
  <si>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</si>
  <si>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</si>
  <si>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</si>
  <si>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</si>
  <si>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</si>
  <si>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</si>
  <si>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</si>
  <si>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</si>
  <si>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</si>
  <si>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</si>
  <si>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</si>
  <si>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</si>
  <si>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</si>
  <si>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</si>
  <si>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</si>
  <si>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</si>
  <si>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</si>
  <si>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</si>
  <si>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</si>
  <si>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</si>
  <si>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</si>
  <si>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</si>
  <si>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</si>
  <si>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</si>
  <si>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</si>
  <si>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</si>
  <si>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</si>
  <si>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</si>
  <si>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</si>
  <si>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</si>
  <si>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</si>
  <si>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</si>
  <si>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</si>
  <si>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</si>
  <si>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</si>
  <si>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</si>
  <si>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</si>
  <si>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</si>
  <si>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</si>
  <si>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</si>
  <si>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</si>
  <si>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</si>
  <si>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</si>
  <si>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</si>
  <si>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</si>
  <si>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</si>
  <si>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</si>
  <si>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</si>
  <si>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</si>
  <si>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</si>
  <si>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</si>
  <si>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</si>
  <si>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</si>
  <si>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</si>
  <si>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</si>
  <si>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</si>
  <si>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</si>
  <si>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</si>
  <si>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</si>
  <si>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</si>
  <si>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</si>
  <si>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</si>
  <si>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</si>
  <si>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</si>
  <si>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</si>
  <si>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</si>
  <si>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</si>
  <si>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</si>
  <si>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</si>
  <si>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</si>
  <si>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</si>
  <si>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</si>
  <si>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</si>
  <si>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</si>
  <si>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</si>
  <si>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</si>
  <si>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</si>
  <si>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</si>
  <si>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</si>
  <si>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</si>
  <si>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</si>
  <si>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</si>
  <si>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</si>
  <si>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</si>
  <si>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</si>
  <si>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</si>
  <si>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</si>
  <si>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</si>
  <si>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</si>
  <si>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</si>
  <si>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</si>
  <si>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</si>
  <si>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</si>
  <si>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</si>
  <si>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</si>
  <si>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</si>
  <si>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</si>
  <si>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</si>
  <si>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</si>
  <si>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</si>
  <si>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</si>
  <si>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</si>
  <si>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</si>
  <si>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</si>
  <si>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</si>
  <si>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</si>
  <si>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</si>
  <si>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</si>
  <si>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</si>
  <si>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</si>
  <si>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</si>
  <si>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</si>
  <si>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</si>
  <si>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</si>
  <si>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</si>
  <si>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</si>
  <si>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</si>
  <si>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</si>
  <si>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</si>
  <si>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</si>
  <si>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</si>
  <si>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</si>
  <si>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</si>
  <si>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</si>
  <si>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</si>
  <si>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</si>
  <si>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</si>
  <si>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</si>
  <si>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</si>
  <si>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</si>
  <si>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</si>
  <si>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</si>
  <si>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</si>
  <si>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</si>
  <si>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</si>
  <si>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</si>
  <si>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</si>
  <si>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</si>
  <si>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</si>
  <si>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</si>
  <si>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</si>
  <si>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</si>
  <si>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</si>
  <si>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</si>
  <si>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</si>
  <si>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</si>
  <si>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</si>
  <si>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</si>
  <si>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</si>
  <si>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</si>
  <si>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</si>
  <si>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</si>
  <si>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</si>
  <si>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</si>
  <si>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</si>
  <si>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</si>
  <si>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</si>
  <si>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</si>
  <si>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</si>
  <si>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</si>
  <si>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</si>
  <si>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</si>
  <si>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</si>
  <si>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</si>
  <si>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</si>
  <si>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</si>
  <si>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</si>
  <si>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</si>
  <si>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</si>
  <si>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</si>
  <si>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</si>
  <si>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</si>
  <si>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</si>
  <si>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</si>
  <si>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</si>
  <si>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</si>
  <si>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</si>
  <si>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</si>
  <si>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</si>
  <si>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</si>
  <si>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</si>
  <si>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</si>
  <si>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</si>
  <si>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</si>
  <si>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</si>
  <si>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</si>
  <si>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</si>
  <si>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</si>
  <si>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</si>
  <si>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</si>
  <si>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</si>
  <si>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</si>
  <si>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</si>
  <si>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</si>
  <si>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</si>
  <si>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</si>
  <si>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</si>
  <si>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</si>
  <si>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</si>
  <si>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</si>
  <si>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</si>
  <si>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</si>
  <si>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</si>
  <si>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</si>
  <si>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</si>
  <si>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</si>
  <si>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</si>
  <si>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</si>
  <si>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</si>
  <si>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</si>
  <si>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</si>
  <si>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</si>
  <si>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</si>
  <si>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</si>
  <si>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</si>
  <si>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</si>
  <si>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</si>
  <si>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</si>
  <si>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</si>
  <si>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</si>
  <si>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</si>
  <si>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</si>
  <si>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</si>
  <si>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</si>
  <si>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</si>
  <si>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</si>
  <si>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</si>
  <si>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</si>
  <si>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</si>
  <si>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</si>
  <si>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</si>
  <si>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</si>
  <si>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</si>
  <si>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</si>
  <si>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</si>
  <si>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</si>
  <si>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</si>
  <si>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</si>
  <si>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</si>
  <si>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</si>
  <si>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</si>
  <si>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</si>
  <si>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</si>
  <si>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</si>
  <si>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</si>
  <si>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</si>
  <si>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</si>
  <si>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</si>
  <si>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</si>
  <si>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</si>
  <si>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</si>
  <si>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</si>
  <si>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</si>
  <si>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</si>
  <si>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</si>
  <si>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</si>
  <si>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</si>
  <si>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</si>
  <si>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</si>
  <si>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</si>
  <si>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</si>
  <si>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</si>
  <si>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</si>
  <si>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</si>
  <si>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</si>
  <si>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</si>
  <si>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</si>
  <si>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</si>
  <si>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</si>
  <si>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</si>
  <si>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</si>
  <si>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</si>
  <si>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</si>
  <si>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</si>
  <si>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</si>
  <si>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</si>
  <si>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</si>
  <si>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</si>
  <si>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</si>
  <si>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</si>
  <si>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</si>
  <si>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</si>
  <si>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</si>
  <si>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</si>
  <si>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</si>
  <si>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</si>
  <si>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</si>
  <si>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</si>
  <si>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</si>
  <si>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</si>
  <si>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</si>
  <si>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</si>
  <si>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</si>
  <si>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</si>
  <si>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</si>
  <si>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</si>
  <si>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</si>
  <si>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</si>
  <si>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</si>
  <si>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</si>
  <si>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</si>
  <si>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</si>
  <si>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</si>
  <si>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</si>
  <si>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</si>
  <si>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</si>
  <si>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</si>
  <si>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</si>
  <si>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</si>
  <si>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</si>
  <si>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</si>
  <si>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</si>
  <si>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</si>
  <si>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</si>
  <si>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</si>
  <si>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</si>
  <si>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</si>
  <si>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</si>
  <si>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</si>
  <si>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</si>
  <si>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</si>
  <si>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</si>
  <si>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</si>
  <si>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</si>
  <si>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</si>
  <si>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</si>
  <si>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</si>
  <si>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</si>
  <si>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</si>
  <si>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</si>
  <si>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</si>
  <si>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</si>
  <si>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</si>
  <si>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</si>
  <si>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</si>
  <si>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</si>
  <si>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</si>
  <si>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</si>
  <si>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</si>
  <si>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</si>
  <si>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</si>
  <si>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</si>
  <si>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</si>
  <si>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</si>
  <si>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</si>
  <si>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</si>
  <si>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</si>
  <si>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</si>
  <si>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</si>
  <si>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</si>
  <si>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</si>
  <si>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</si>
  <si>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</si>
  <si>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</si>
  <si>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</si>
  <si>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</si>
  <si>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</si>
  <si>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</si>
  <si>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</si>
  <si>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</si>
  <si>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</si>
  <si>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</si>
  <si>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</si>
  <si>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</si>
  <si>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</si>
  <si>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</si>
  <si>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</si>
  <si>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</si>
  <si>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</si>
  <si>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</si>
  <si>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</si>
  <si>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</si>
  <si>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</si>
  <si>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</si>
  <si>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</si>
  <si>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</si>
  <si>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</si>
  <si>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</si>
  <si>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</si>
  <si>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</si>
  <si>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</si>
  <si>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</si>
  <si>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</si>
  <si>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</si>
  <si>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</si>
  <si>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</si>
  <si>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</si>
  <si>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</si>
  <si>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</si>
  <si>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</si>
  <si>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</si>
  <si>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</si>
  <si>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</si>
  <si>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</si>
  <si>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</si>
  <si>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</si>
  <si>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</si>
  <si>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</si>
  <si>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</si>
  <si>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</si>
  <si>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</si>
  <si>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</si>
  <si>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</si>
  <si>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</si>
  <si>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</si>
  <si>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</si>
  <si>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</si>
  <si>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</si>
  <si>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</si>
  <si>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</si>
  <si>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</si>
  <si>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</si>
  <si>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</si>
  <si>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</si>
  <si>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</si>
  <si>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</si>
  <si>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</si>
  <si>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</si>
  <si>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</si>
  <si>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</si>
  <si>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</si>
  <si>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</si>
  <si>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</si>
  <si>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</si>
  <si>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</si>
  <si>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</si>
  <si>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</si>
  <si>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</si>
  <si>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</si>
  <si>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</si>
  <si>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</si>
  <si>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</si>
  <si>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</si>
  <si>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</si>
  <si>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</si>
  <si>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</si>
  <si>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</si>
  <si>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</si>
  <si>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</si>
  <si>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</si>
  <si>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</si>
  <si>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</si>
  <si>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</si>
  <si>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</si>
  <si>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</si>
  <si>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</si>
  <si>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</si>
  <si>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</si>
  <si>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</si>
  <si>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</si>
  <si>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</si>
  <si>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</si>
  <si>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</si>
  <si>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</si>
  <si>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</si>
  <si>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</si>
  <si>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</si>
  <si>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</si>
  <si>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</si>
  <si>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</si>
  <si>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</si>
  <si>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</si>
  <si>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</si>
  <si>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</si>
  <si>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</si>
  <si>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</si>
  <si>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</si>
  <si>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</si>
  <si>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</si>
  <si>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</si>
  <si>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</si>
  <si>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</si>
  <si>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</si>
  <si>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</si>
  <si>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</si>
  <si>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</si>
  <si>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</si>
  <si>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</si>
  <si>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</si>
  <si>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</si>
  <si>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</si>
  <si>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</si>
  <si>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</si>
  <si>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</si>
  <si>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</si>
  <si>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</si>
  <si>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</si>
  <si>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</si>
  <si>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</si>
  <si>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</si>
  <si>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</si>
  <si>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</si>
  <si>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</si>
  <si>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</si>
  <si>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</si>
  <si>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</si>
  <si>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</si>
  <si>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</si>
  <si>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</si>
  <si>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</si>
  <si>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</si>
  <si>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</si>
  <si>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</si>
  <si>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</si>
  <si>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</si>
  <si>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</si>
  <si>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</si>
  <si>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</si>
  <si>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</si>
  <si>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</si>
  <si>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</si>
  <si>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</si>
  <si>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</si>
  <si>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</si>
  <si>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</si>
  <si>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</si>
  <si>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</si>
  <si>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</si>
  <si>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</si>
  <si>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</si>
  <si>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</si>
  <si>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</si>
  <si>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</si>
  <si>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</si>
  <si>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</si>
  <si>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</si>
  <si>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</si>
  <si>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</si>
  <si>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</si>
  <si>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</si>
  <si>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</si>
  <si>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</si>
  <si>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</si>
  <si>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</si>
  <si>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</si>
  <si>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</si>
  <si>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</si>
  <si>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</si>
  <si>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</si>
  <si>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</si>
  <si>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</si>
  <si>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</si>
  <si>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</si>
  <si>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</si>
  <si>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</si>
  <si>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</si>
  <si>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</si>
  <si>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</si>
  <si>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</si>
  <si>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</si>
  <si>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</si>
  <si>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</si>
  <si>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</si>
  <si>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</si>
  <si>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</si>
  <si>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</si>
  <si>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</si>
  <si>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</si>
  <si>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</si>
  <si>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</si>
  <si>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</si>
  <si>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</si>
  <si>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</si>
  <si>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</si>
  <si>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</si>
  <si>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</si>
  <si>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</si>
  <si>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</si>
  <si>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</si>
  <si>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</si>
  <si>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</si>
  <si>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</si>
  <si>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</si>
  <si>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</si>
  <si>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</si>
  <si>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</si>
  <si>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</si>
  <si>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</si>
  <si>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</si>
  <si>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</si>
  <si>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</si>
  <si>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</si>
  <si>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</si>
  <si>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</si>
  <si>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</si>
  <si>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</si>
  <si>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</si>
  <si>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</si>
  <si>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</si>
  <si>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</si>
  <si>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</si>
  <si>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</si>
  <si>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</si>
  <si>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</si>
  <si>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</si>
  <si>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</si>
  <si>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</si>
  <si>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</si>
  <si>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</si>
  <si>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</si>
  <si>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</si>
  <si>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</si>
  <si>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</si>
  <si>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</si>
  <si>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</si>
  <si>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</si>
  <si>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</si>
  <si>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</si>
  <si>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</si>
  <si>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</si>
  <si>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</si>
  <si>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</si>
  <si>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</si>
  <si>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</si>
  <si>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</si>
  <si>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</si>
  <si>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</si>
  <si>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</si>
  <si>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</si>
  <si>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</si>
  <si>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</si>
  <si>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</si>
  <si>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</si>
  <si>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</si>
  <si>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</si>
  <si>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</si>
  <si>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</si>
  <si>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</si>
  <si>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</si>
  <si>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</si>
  <si>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</si>
  <si>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</si>
  <si>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</si>
  <si>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</si>
  <si>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</si>
  <si>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</si>
  <si>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</si>
  <si>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</si>
  <si>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</si>
  <si>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</si>
  <si>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</si>
  <si>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</si>
  <si>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</si>
  <si>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</si>
  <si>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</si>
  <si>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</si>
  <si>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</si>
  <si>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</si>
  <si>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</si>
  <si>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</si>
  <si>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</si>
  <si>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</si>
  <si>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</si>
  <si>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</si>
  <si>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</si>
  <si>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</si>
  <si>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</si>
  <si>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</si>
  <si>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</si>
  <si>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</si>
  <si>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</si>
  <si>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</si>
  <si>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</si>
  <si>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</si>
  <si>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</si>
  <si>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</si>
  <si>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</si>
  <si>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</si>
  <si>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</si>
  <si>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</si>
  <si>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</si>
  <si>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</si>
  <si>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</si>
  <si>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</si>
  <si>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</si>
  <si>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</si>
  <si>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</si>
  <si>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</si>
  <si>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</si>
  <si>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</si>
  <si>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</si>
  <si>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</si>
  <si>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</si>
  <si>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</si>
  <si>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</si>
  <si>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</si>
  <si>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</si>
  <si>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</si>
  <si>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</si>
  <si>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</si>
  <si>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</si>
  <si>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</si>
  <si>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</si>
  <si>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</si>
  <si>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</si>
  <si>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</si>
  <si>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</si>
  <si>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</si>
  <si>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</si>
  <si>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</si>
  <si>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</si>
  <si>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</si>
  <si>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</si>
  <si>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</si>
  <si>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</si>
  <si>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</si>
  <si>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</si>
  <si>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</si>
  <si>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</si>
  <si>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</si>
  <si>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</si>
  <si>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</si>
  <si>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</si>
  <si>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</si>
  <si>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</si>
  <si>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</si>
  <si>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</si>
  <si>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</si>
  <si>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</si>
  <si>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</si>
  <si>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</si>
  <si>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</si>
  <si>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</si>
  <si>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</si>
  <si>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</si>
  <si>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</si>
  <si>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</si>
  <si>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</si>
  <si>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</si>
  <si>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</si>
  <si>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</si>
  <si>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</si>
  <si>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</si>
  <si>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</si>
  <si>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</si>
  <si>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</si>
  <si>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</si>
  <si>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</si>
  <si>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</si>
  <si>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</si>
  <si>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</si>
  <si>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</si>
  <si>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</si>
  <si>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</si>
  <si>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</si>
  <si>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</si>
  <si>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</si>
  <si>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</si>
  <si>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</si>
  <si>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</si>
  <si>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</si>
  <si>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</si>
  <si>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</si>
  <si>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</si>
  <si>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</si>
  <si>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</si>
  <si>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</si>
  <si>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</si>
  <si>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</si>
  <si>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</si>
  <si>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</si>
  <si>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</si>
  <si>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</si>
  <si>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</si>
  <si>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</si>
  <si>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</si>
  <si>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</si>
  <si>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</si>
  <si>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</si>
  <si>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</si>
  <si>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</si>
  <si>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</si>
  <si>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</si>
  <si>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</si>
  <si>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</si>
  <si>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</si>
  <si>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</si>
  <si>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</si>
  <si>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</si>
  <si>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</si>
  <si>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</si>
  <si>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</si>
  <si>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</si>
  <si>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</si>
  <si>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</si>
  <si>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</si>
  <si>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</si>
  <si>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</si>
  <si>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</si>
  <si>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</si>
  <si>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</si>
  <si>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</si>
  <si>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</si>
  <si>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</si>
  <si>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</si>
  <si>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</si>
  <si>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</si>
  <si>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</si>
  <si>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</si>
  <si>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</si>
  <si>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</si>
  <si>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</si>
  <si>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</si>
  <si>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</si>
  <si>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</si>
  <si>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</si>
  <si>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</si>
  <si>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</si>
  <si>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</si>
  <si>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</si>
  <si>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</si>
  <si>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</si>
  <si>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</si>
  <si>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</si>
  <si>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</si>
  <si>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</si>
  <si>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</si>
  <si>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</si>
  <si>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</si>
  <si>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</si>
  <si>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</si>
  <si>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</si>
  <si>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</si>
  <si>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</si>
  <si>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</si>
  <si>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</si>
  <si>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</si>
  <si>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</si>
  <si>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</si>
  <si>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</si>
  <si>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</si>
  <si>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</si>
  <si>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</si>
  <si>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</si>
  <si>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</si>
  <si>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</si>
  <si>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</si>
  <si>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</si>
  <si>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</si>
  <si>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</si>
  <si>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</si>
  <si>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</si>
  <si>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</si>
  <si>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</si>
  <si>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</si>
  <si>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</si>
  <si>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</si>
  <si>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</si>
  <si>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</si>
  <si>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</si>
  <si>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</si>
  <si>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</si>
  <si>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</si>
  <si>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</si>
  <si>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</si>
  <si>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</si>
  <si>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</si>
  <si>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</si>
  <si>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</si>
  <si>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</si>
  <si>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</si>
  <si>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</si>
  <si>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</si>
  <si>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</si>
  <si>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</si>
  <si>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</si>
  <si>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</si>
  <si>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</si>
  <si>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</si>
  <si>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</si>
  <si>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</si>
  <si>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</si>
  <si>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</si>
  <si>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</si>
  <si>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</si>
  <si>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</si>
  <si>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</si>
  <si>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</si>
  <si>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</si>
  <si>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</si>
  <si>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</si>
  <si>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</si>
  <si>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</si>
  <si>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</si>
  <si>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</si>
  <si>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</si>
  <si>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</si>
  <si>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</si>
  <si>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</si>
  <si>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</si>
  <si>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</si>
  <si>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</si>
  <si>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</si>
  <si>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</si>
  <si>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</si>
  <si>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</si>
  <si>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</si>
  <si>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</si>
  <si>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</si>
  <si>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</si>
  <si>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</si>
  <si>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</si>
  <si>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</si>
  <si>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</si>
  <si>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</si>
  <si>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</si>
  <si>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</si>
  <si>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</si>
  <si>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</si>
  <si>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</si>
  <si>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</si>
  <si>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</si>
  <si>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</si>
  <si>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</si>
  <si>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</si>
  <si>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</si>
  <si>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</si>
  <si>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</si>
  <si>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</si>
  <si>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</si>
  <si>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</si>
  <si>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</si>
  <si>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</si>
  <si>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</si>
  <si>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</si>
  <si>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</si>
  <si>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</si>
  <si>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</si>
  <si>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</si>
  <si>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</si>
  <si>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</si>
  <si>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</si>
  <si>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</si>
  <si>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</si>
  <si>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</si>
  <si>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</si>
  <si>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</si>
  <si>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</si>
  <si>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</si>
  <si>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</si>
  <si>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</si>
  <si>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</si>
  <si>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</si>
  <si>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</si>
  <si>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</si>
  <si>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</si>
  <si>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</si>
  <si>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</si>
  <si>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</si>
  <si>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</si>
  <si>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</si>
  <si>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</si>
  <si>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</si>
  <si>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</si>
  <si>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</si>
  <si>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</si>
  <si>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</si>
  <si>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</si>
  <si>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</si>
  <si>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</si>
  <si>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</si>
  <si>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</si>
  <si>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</si>
  <si>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</si>
  <si>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</si>
  <si>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</si>
  <si>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</si>
  <si>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</si>
  <si>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</si>
  <si>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</si>
  <si>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</si>
  <si>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</si>
  <si>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</si>
  <si>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</si>
  <si>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</si>
  <si>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</si>
  <si>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</si>
  <si>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</si>
  <si>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</si>
  <si>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</si>
  <si>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</si>
  <si>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</si>
  <si>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</si>
  <si>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</si>
  <si>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</si>
  <si>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</si>
  <si>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</si>
  <si>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</si>
  <si>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</si>
  <si>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</si>
  <si>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</si>
  <si>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</si>
  <si>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</si>
  <si>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</si>
  <si>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</si>
  <si>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</si>
  <si>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</si>
  <si>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</si>
  <si>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</si>
  <si>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</si>
  <si>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</si>
  <si>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</si>
  <si>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</si>
  <si>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</si>
  <si>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</si>
  <si>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</si>
  <si>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</si>
  <si>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</si>
  <si>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</si>
  <si>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</si>
  <si>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</si>
  <si>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</si>
  <si>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</si>
  <si>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</si>
  <si>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</si>
  <si>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</si>
  <si>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</si>
  <si>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</si>
  <si>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</si>
  <si>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</si>
  <si>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</si>
  <si>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</si>
  <si>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</si>
  <si>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</si>
  <si>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</si>
  <si>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</si>
  <si>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</si>
  <si>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</si>
  <si>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</si>
  <si>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</si>
  <si>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</si>
  <si>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</si>
  <si>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</si>
  <si>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</si>
  <si>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</si>
  <si>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</si>
  <si>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</si>
  <si>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</si>
  <si>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</si>
  <si>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</si>
  <si>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</si>
  <si>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</si>
  <si>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</si>
  <si>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</si>
  <si>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</si>
  <si>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</si>
  <si>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</si>
  <si>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</si>
  <si>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</si>
  <si>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</si>
  <si>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</si>
  <si>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</si>
  <si>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</si>
  <si>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</si>
  <si>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</si>
  <si>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</si>
  <si>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</si>
  <si>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</si>
  <si>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</si>
  <si>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</si>
  <si>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</si>
  <si>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</si>
  <si>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</si>
  <si>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</si>
  <si>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</si>
  <si>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</si>
  <si>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</si>
  <si>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</si>
  <si>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</si>
  <si>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</si>
  <si>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</si>
  <si>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</si>
  <si>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</si>
  <si>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</si>
  <si>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</si>
  <si>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</si>
  <si>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</si>
  <si>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</si>
  <si>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</si>
  <si>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</si>
  <si>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</si>
  <si>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</si>
  <si>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</si>
  <si>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</si>
  <si>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</si>
  <si>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</si>
  <si>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</si>
  <si>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</si>
  <si>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</si>
  <si>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</si>
  <si>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</si>
  <si>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</si>
  <si>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</si>
  <si>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</si>
  <si>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</si>
  <si>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</si>
  <si>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</si>
  <si>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</si>
  <si>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</si>
  <si>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</si>
  <si>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</si>
  <si>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</si>
  <si>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</si>
  <si>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</si>
  <si>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</si>
  <si>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</si>
  <si>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</si>
  <si>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</si>
  <si>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</si>
  <si>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</si>
  <si>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</si>
  <si>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</si>
  <si>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</si>
  <si>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</si>
  <si>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</si>
  <si>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</si>
  <si>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</si>
  <si>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</si>
  <si>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</si>
  <si>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</si>
  <si>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</si>
  <si>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</si>
  <si>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</si>
  <si>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</si>
  <si>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</si>
  <si>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</si>
  <si>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</si>
  <si>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</si>
  <si>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</si>
  <si>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</si>
  <si>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</si>
  <si>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</si>
  <si>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</si>
  <si>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</si>
  <si>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</si>
  <si>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</si>
  <si>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</si>
  <si>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</si>
  <si>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</si>
  <si>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</si>
  <si>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</si>
  <si>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</si>
  <si>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</si>
  <si>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</si>
  <si>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</si>
  <si>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</si>
  <si>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</si>
  <si>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</si>
  <si>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</si>
  <si>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</si>
  <si>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</si>
  <si>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</si>
  <si>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</si>
  <si>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</si>
  <si>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</si>
  <si>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</si>
  <si>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</si>
  <si>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</si>
  <si>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</si>
  <si>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</si>
  <si>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</si>
  <si>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</si>
  <si>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</si>
  <si>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</si>
  <si>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</si>
  <si>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</si>
  <si>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</si>
  <si>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</si>
  <si>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</si>
  <si>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</si>
  <si>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</si>
  <si>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</si>
  <si>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</si>
  <si>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</si>
  <si>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</si>
  <si>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</si>
  <si>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</si>
  <si>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</si>
  <si>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</si>
  <si>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</si>
  <si>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</si>
  <si>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</si>
  <si>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</si>
  <si>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</si>
  <si>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</si>
  <si>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</si>
  <si>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</si>
  <si>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</si>
  <si>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</si>
  <si>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</si>
  <si>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</si>
  <si>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</si>
  <si>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</si>
  <si>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</si>
  <si>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</si>
  <si>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</si>
  <si>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</si>
  <si>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</si>
  <si>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</si>
  <si>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</si>
  <si>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</si>
  <si>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</si>
  <si>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</si>
  <si>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</si>
  <si>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</si>
  <si>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</si>
  <si>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</si>
  <si>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</si>
  <si>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</si>
  <si>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</si>
  <si>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</si>
  <si>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</si>
  <si>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</si>
  <si>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</si>
  <si>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</si>
  <si>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</si>
  <si>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</si>
  <si>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</si>
  <si>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</si>
  <si>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</si>
  <si>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</si>
  <si>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</si>
  <si>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</si>
  <si>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</si>
  <si>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</si>
  <si>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</si>
  <si>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</si>
  <si>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</si>
  <si>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</si>
  <si>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</si>
  <si>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</si>
  <si>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</si>
  <si>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</si>
  <si>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</si>
  <si>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</si>
  <si>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</si>
  <si>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</si>
  <si>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</si>
  <si>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</si>
  <si>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</si>
  <si>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</si>
  <si>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</si>
  <si>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</si>
  <si>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</si>
  <si>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</si>
  <si>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</si>
  <si>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</si>
  <si>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</si>
  <si>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</si>
  <si>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</si>
  <si>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</si>
  <si>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</si>
  <si>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</si>
  <si>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</si>
  <si>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</si>
  <si>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</si>
  <si>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</si>
  <si>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</si>
  <si>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</si>
  <si>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</si>
  <si>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</si>
  <si>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</si>
  <si>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</si>
  <si>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</si>
  <si>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</si>
  <si>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</si>
  <si>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</si>
  <si>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</si>
  <si>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</si>
  <si>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</si>
  <si>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</si>
  <si>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</si>
  <si>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</si>
  <si>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</si>
  <si>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</si>
  <si>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</si>
  <si>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</si>
  <si>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</si>
  <si>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</si>
  <si>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</si>
  <si>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</si>
  <si>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</si>
  <si>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</si>
  <si>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</si>
  <si>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</si>
  <si>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</si>
  <si>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</si>
  <si>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</si>
  <si>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</si>
  <si>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</si>
  <si>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</si>
  <si>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</si>
  <si>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</si>
  <si>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</si>
  <si>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</si>
  <si>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</si>
  <si>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</si>
  <si>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</si>
  <si>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</si>
  <si>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</si>
  <si>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</si>
  <si>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</si>
  <si>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</si>
  <si>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</si>
  <si>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</si>
  <si>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</si>
  <si>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</si>
  <si>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</si>
  <si>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</si>
  <si>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</si>
  <si>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</si>
  <si>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</si>
  <si>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</si>
  <si>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</si>
  <si>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</si>
  <si>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</si>
  <si>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</si>
  <si>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</si>
  <si>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</si>
  <si>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</si>
  <si>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</si>
  <si>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</si>
  <si>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</si>
  <si>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</si>
  <si>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</si>
  <si>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</si>
  <si>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</si>
  <si>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</si>
  <si>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</si>
  <si>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</si>
  <si>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</si>
  <si>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</si>
  <si>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</si>
  <si>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</si>
  <si>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</si>
  <si>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</si>
  <si>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</si>
  <si>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</si>
  <si>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</si>
  <si>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</si>
  <si>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</si>
  <si>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</si>
  <si>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</si>
  <si>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</si>
  <si>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</si>
  <si>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</si>
  <si>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</si>
  <si>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</si>
  <si>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</si>
  <si>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</si>
  <si>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</si>
  <si>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</si>
  <si>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</si>
  <si>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</si>
  <si>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</si>
  <si>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</si>
  <si>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</si>
  <si>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</si>
  <si>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</si>
  <si>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</si>
  <si>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</si>
  <si>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</si>
  <si>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</si>
  <si>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</si>
  <si>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</si>
  <si>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</si>
  <si>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</si>
  <si>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</si>
  <si>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</si>
  <si>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</si>
  <si>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</si>
  <si>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</si>
  <si>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</si>
  <si>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</si>
  <si>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</si>
  <si>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</si>
  <si>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</si>
  <si>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</si>
  <si>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</si>
  <si>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</si>
  <si>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</si>
  <si>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</si>
  <si>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</si>
  <si>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</si>
  <si>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</si>
  <si>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</si>
  <si>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</si>
  <si>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</si>
  <si>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</si>
  <si>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</si>
  <si>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</si>
  <si>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</si>
  <si>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</si>
  <si>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</si>
  <si>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</si>
  <si>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</si>
  <si>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</si>
  <si>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</si>
  <si>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</si>
  <si>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</si>
  <si>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</si>
  <si>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</si>
  <si>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</si>
  <si>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</si>
  <si>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</si>
  <si>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</si>
  <si>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</si>
  <si>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</si>
  <si>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</si>
  <si>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</si>
  <si>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</si>
  <si>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</si>
  <si>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</si>
  <si>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</si>
  <si>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</si>
  <si>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</si>
  <si>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</si>
  <si>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</si>
  <si>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</si>
  <si>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</si>
  <si>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</si>
  <si>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</si>
  <si>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</si>
  <si>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</si>
  <si>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</si>
  <si>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</si>
  <si>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</si>
  <si>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</si>
  <si>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</si>
  <si>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</si>
  <si>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</si>
  <si>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</si>
  <si>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</si>
  <si>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</si>
  <si>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</si>
  <si>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</si>
  <si>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</si>
  <si>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</si>
  <si>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</si>
  <si>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</si>
  <si>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</si>
  <si>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</si>
  <si>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</si>
  <si>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</si>
  <si>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</si>
  <si>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</si>
  <si>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</si>
  <si>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</si>
  <si>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</si>
  <si>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</si>
  <si>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</si>
  <si>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</si>
  <si>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</si>
  <si>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</si>
  <si>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</si>
  <si>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</si>
  <si>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</si>
  <si>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</si>
  <si>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</si>
  <si>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</si>
  <si>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</si>
  <si>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</si>
  <si>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</si>
  <si>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</si>
  <si>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</si>
  <si>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</si>
  <si>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</si>
  <si>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</si>
  <si>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</si>
  <si>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</si>
  <si>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</si>
  <si>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</si>
  <si>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</si>
  <si>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</si>
  <si>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</si>
  <si>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</si>
  <si>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</si>
  <si>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</si>
  <si>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</si>
  <si>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</si>
  <si>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</si>
  <si>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</si>
  <si>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</si>
  <si>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</si>
  <si>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</si>
  <si>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</si>
  <si>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</si>
  <si>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</si>
  <si>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</si>
  <si>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</si>
  <si>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</si>
  <si>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</si>
  <si>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</si>
  <si>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</si>
  <si>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</si>
  <si>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</si>
  <si>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</si>
  <si>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</si>
  <si>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</si>
  <si>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</si>
  <si>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</si>
  <si>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</si>
  <si>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</si>
  <si>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</si>
  <si>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</si>
  <si>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</si>
  <si>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</si>
  <si>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</si>
  <si>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</si>
  <si>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</si>
  <si>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</si>
  <si>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</si>
  <si>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</si>
  <si>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</si>
  <si>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</si>
  <si>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</si>
  <si>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</si>
  <si>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</si>
  <si>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</si>
  <si>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</si>
  <si>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</si>
  <si>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</si>
  <si>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</si>
  <si>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</si>
  <si>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</si>
  <si>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</si>
  <si>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</si>
  <si>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</si>
  <si>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</si>
  <si>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</si>
  <si>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</si>
  <si>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</si>
  <si>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</si>
  <si>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</si>
  <si>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</si>
  <si>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</si>
  <si>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</si>
  <si>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</si>
  <si>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</si>
  <si>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</si>
  <si>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</si>
  <si>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</si>
  <si>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</si>
  <si>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</si>
  <si>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</si>
  <si>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</si>
  <si>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</si>
  <si>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</si>
  <si>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</si>
  <si>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</si>
  <si>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</si>
  <si>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</si>
  <si>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</si>
  <si>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</si>
  <si>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</si>
  <si>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</si>
  <si>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</si>
  <si>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</si>
  <si>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</si>
  <si>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</si>
  <si>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</si>
  <si>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</si>
  <si>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</si>
  <si>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</si>
  <si>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</si>
  <si>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</si>
  <si>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</si>
  <si>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</si>
  <si>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</si>
  <si>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</si>
  <si>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</si>
  <si>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</si>
  <si>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</si>
  <si>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</si>
  <si>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</si>
  <si>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</si>
  <si>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</si>
  <si>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</si>
  <si>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</si>
  <si>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</si>
  <si>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</si>
  <si>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</si>
  <si>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</si>
  <si>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</si>
  <si>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</si>
  <si>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</si>
  <si>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</si>
  <si>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</si>
  <si>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</si>
  <si>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</si>
  <si>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</si>
  <si>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</si>
  <si>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</si>
  <si>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</si>
  <si>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</si>
  <si>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</si>
  <si>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</si>
  <si>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</si>
  <si>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</si>
  <si>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</si>
  <si>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</si>
  <si>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</si>
  <si>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</si>
  <si>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</si>
  <si>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</si>
  <si>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</si>
  <si>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</si>
  <si>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</si>
  <si>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</si>
  <si>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</si>
  <si>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</si>
  <si>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</si>
  <si>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</si>
  <si>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</si>
  <si>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</si>
  <si>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</si>
  <si>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</si>
  <si>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</si>
  <si>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</si>
  <si>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</si>
  <si>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</si>
  <si>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</si>
  <si>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</si>
  <si>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</si>
  <si>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</si>
  <si>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</si>
  <si>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</si>
  <si>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</si>
  <si>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</si>
  <si>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</si>
  <si>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</si>
  <si>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</si>
  <si>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</si>
  <si>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</si>
  <si>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</si>
  <si>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</si>
  <si>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</si>
  <si>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</si>
  <si>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</si>
  <si>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</si>
  <si>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</si>
  <si>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</si>
  <si>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</si>
  <si>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</si>
  <si>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</si>
  <si>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</si>
  <si>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</si>
  <si>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</si>
  <si>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</si>
  <si>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</si>
  <si>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</si>
  <si>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</si>
  <si>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</si>
  <si>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</si>
  <si>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</si>
  <si>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</si>
  <si>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</si>
  <si>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</si>
  <si>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</si>
  <si>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</si>
  <si>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</si>
  <si>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</si>
  <si>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</si>
  <si>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</si>
  <si>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</si>
  <si>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</si>
  <si>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</si>
  <si>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</si>
  <si>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</si>
  <si>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</si>
  <si>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</si>
  <si>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</si>
  <si>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</si>
  <si>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</si>
  <si>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</si>
  <si>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</si>
  <si>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</si>
  <si>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</si>
  <si>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</si>
  <si>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</si>
  <si>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</si>
  <si>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</si>
  <si>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</si>
  <si>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</si>
  <si>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</si>
  <si>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</si>
  <si>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</si>
  <si>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</si>
  <si>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</si>
  <si>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</si>
  <si>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</si>
  <si>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</si>
  <si>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</si>
  <si>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</si>
  <si>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</si>
  <si>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</si>
  <si>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</si>
  <si>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</si>
  <si>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</si>
  <si>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</si>
  <si>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</si>
  <si>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</si>
  <si>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</si>
  <si>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</si>
  <si>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</si>
  <si>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</si>
  <si>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</si>
  <si>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</si>
  <si>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</si>
  <si>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</si>
  <si>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</si>
  <si>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</si>
  <si>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</si>
  <si>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</si>
  <si>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</si>
  <si>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</si>
  <si>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</si>
  <si>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</si>
  <si>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</si>
  <si>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</si>
  <si>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</si>
  <si>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</si>
  <si>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</si>
  <si>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</si>
  <si>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</si>
  <si>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</si>
  <si>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</si>
  <si>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</si>
  <si>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</si>
  <si>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</si>
  <si>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</si>
  <si>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</si>
  <si>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</si>
  <si>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</si>
  <si>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</si>
  <si>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</si>
  <si>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</si>
  <si>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</si>
  <si>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</si>
  <si>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</si>
  <si>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</si>
  <si>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</si>
  <si>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</si>
  <si>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</si>
  <si>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</si>
  <si>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</si>
  <si>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</si>
  <si>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</si>
  <si>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</si>
  <si>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</si>
  <si>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</si>
  <si>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</si>
  <si>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</si>
  <si>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</si>
  <si>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</si>
  <si>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</si>
  <si>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</si>
  <si>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</si>
  <si>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</si>
  <si>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</si>
  <si>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</si>
  <si>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</si>
  <si>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</si>
  <si>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</si>
  <si>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</si>
  <si>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</si>
  <si>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</si>
  <si>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</si>
  <si>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</si>
  <si>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</si>
  <si>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</si>
  <si>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</si>
  <si>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</si>
  <si>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</si>
  <si>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</si>
  <si>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</si>
  <si>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</si>
  <si>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</si>
  <si>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</si>
  <si>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</si>
  <si>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</si>
  <si>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</si>
  <si>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</si>
  <si>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</si>
  <si>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</si>
  <si>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</si>
  <si>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</si>
  <si>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</si>
  <si>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</si>
  <si>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</si>
  <si>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</si>
  <si>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</si>
  <si>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</si>
  <si>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</si>
  <si>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</si>
  <si>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</si>
  <si>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</si>
  <si>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</si>
  <si>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</si>
  <si>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</si>
  <si>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</si>
  <si>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</si>
  <si>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</si>
  <si>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</si>
  <si>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</si>
  <si>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</si>
  <si>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</si>
  <si>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</si>
  <si>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</si>
  <si>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</si>
  <si>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</si>
  <si>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</si>
  <si>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</si>
  <si>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</si>
  <si>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</si>
  <si>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</si>
  <si>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</si>
  <si>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</si>
  <si>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</si>
  <si>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</si>
  <si>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</si>
  <si>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</si>
  <si>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</si>
  <si>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</si>
  <si>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</si>
  <si>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</si>
  <si>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</si>
  <si>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</si>
  <si>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</si>
  <si>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</si>
  <si>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</si>
  <si>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</si>
  <si>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</si>
  <si>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</si>
  <si>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</si>
  <si>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</si>
  <si>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</si>
  <si>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</si>
  <si>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</si>
  <si>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</si>
  <si>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</si>
  <si>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</si>
  <si>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</si>
  <si>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</si>
  <si>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</si>
  <si>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</si>
  <si>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</si>
  <si>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</si>
  <si>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</si>
  <si>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</si>
  <si>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</si>
  <si>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</si>
  <si>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</si>
  <si>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</si>
  <si>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</si>
  <si>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</si>
  <si>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</si>
  <si>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</si>
  <si>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</si>
  <si>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</si>
  <si>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</si>
  <si>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</si>
  <si>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</si>
  <si>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</si>
  <si>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</si>
  <si>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</si>
  <si>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</si>
  <si>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</si>
  <si>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</si>
  <si>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</si>
  <si>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</si>
  <si>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</si>
  <si>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</si>
  <si>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</si>
  <si>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</si>
  <si>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</si>
  <si>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</si>
  <si>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</si>
  <si>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</si>
  <si>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</si>
  <si>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</si>
  <si>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</si>
  <si>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</si>
  <si>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</si>
  <si>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</si>
  <si>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</si>
  <si>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</si>
  <si>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</si>
  <si>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</si>
  <si>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</si>
  <si>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</si>
  <si>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</si>
  <si>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</si>
  <si>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</si>
  <si>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</si>
  <si>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</si>
  <si>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</si>
  <si>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</si>
  <si>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</si>
  <si>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</si>
  <si>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</si>
  <si>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</si>
  <si>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</si>
  <si>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</si>
  <si>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</si>
  <si>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</si>
  <si>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</si>
  <si>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</si>
  <si>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</si>
  <si>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</si>
  <si>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</si>
  <si>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</si>
  <si>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</si>
  <si>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</si>
  <si>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</si>
  <si>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</si>
  <si>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</si>
  <si>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</si>
  <si>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</si>
  <si>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</si>
  <si>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</si>
  <si>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</si>
  <si>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</si>
  <si>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</si>
  <si>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</si>
  <si>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</si>
  <si>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</si>
  <si>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</si>
  <si>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</si>
  <si>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</si>
  <si>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</si>
  <si>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</si>
  <si>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</si>
  <si>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</si>
  <si>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</si>
  <si>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</si>
  <si>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</si>
  <si>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</si>
  <si>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</si>
  <si>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</si>
  <si>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</si>
  <si>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</si>
  <si>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</si>
  <si>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</si>
  <si>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</si>
  <si>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</si>
  <si>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</si>
  <si>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</si>
  <si>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</si>
  <si>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</si>
  <si>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</si>
  <si>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</si>
  <si>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</si>
  <si>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</si>
  <si>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</si>
  <si>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</si>
  <si>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</si>
  <si>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</si>
  <si>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</si>
  <si>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</si>
  <si>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</si>
  <si>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</si>
  <si>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</si>
  <si>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</si>
  <si>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</si>
  <si>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</si>
  <si>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</si>
  <si>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</si>
  <si>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</si>
  <si>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</si>
  <si>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</si>
  <si>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</si>
  <si>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</si>
  <si>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</si>
  <si>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</si>
  <si>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</si>
  <si>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</si>
  <si>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</si>
  <si>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</si>
  <si>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</si>
  <si>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</si>
  <si>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</si>
  <si>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</si>
  <si>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</si>
  <si>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</si>
  <si>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</si>
  <si>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</si>
  <si>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</si>
  <si>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</si>
  <si>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</si>
  <si>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</si>
  <si>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</si>
  <si>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</si>
  <si>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</si>
  <si>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</si>
  <si>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</si>
  <si>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</si>
  <si>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</si>
  <si>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</si>
  <si>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</si>
  <si>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</si>
  <si>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</si>
  <si>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</si>
  <si>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</si>
  <si>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</si>
  <si>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</si>
  <si>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</si>
  <si>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</si>
  <si>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</si>
  <si>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</si>
  <si>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</si>
  <si>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</si>
  <si>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</si>
  <si>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</si>
  <si>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</si>
  <si>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</si>
  <si>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</si>
  <si>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</si>
  <si>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</si>
  <si>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</si>
  <si>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</si>
  <si>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</si>
  <si>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</si>
  <si>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</si>
  <si>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</si>
  <si>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</si>
  <si>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</si>
  <si>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</si>
  <si>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</si>
  <si>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</si>
  <si>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</si>
  <si>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</si>
  <si>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</si>
  <si>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</si>
  <si>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</si>
  <si>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</si>
  <si>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</si>
  <si>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</si>
  <si>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</si>
  <si>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</si>
  <si>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</si>
  <si>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</si>
  <si>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</si>
  <si>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</si>
  <si>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</si>
  <si>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</si>
  <si>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</si>
  <si>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</si>
  <si>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</si>
  <si>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</si>
  <si>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</si>
  <si>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</si>
  <si>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</si>
  <si>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</si>
  <si>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</si>
  <si>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</si>
  <si>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</si>
  <si>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</si>
  <si>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</si>
  <si>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</si>
  <si>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</si>
  <si>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</si>
  <si>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</si>
  <si>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</si>
  <si>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</si>
  <si>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</si>
  <si>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</si>
  <si>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</si>
  <si>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</si>
  <si>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</si>
  <si>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</si>
  <si>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</si>
  <si>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</si>
  <si>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</si>
  <si>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</si>
  <si>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</si>
  <si>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</si>
  <si>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</si>
  <si>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</si>
  <si>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</si>
  <si>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</si>
  <si>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</si>
  <si>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</si>
  <si>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</si>
  <si>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</si>
  <si>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</si>
  <si>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</si>
  <si>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</si>
  <si>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</si>
  <si>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</si>
  <si>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</si>
  <si>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</si>
  <si>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</si>
  <si>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</si>
  <si>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</si>
  <si>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</si>
  <si>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</si>
  <si>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</si>
  <si>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</si>
  <si>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</si>
  <si>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</si>
  <si>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</si>
  <si>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</si>
  <si>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</si>
  <si>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</si>
  <si>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</si>
  <si>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</si>
  <si>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</si>
  <si>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</si>
  <si>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</si>
  <si>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</si>
  <si>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</si>
  <si>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</si>
  <si>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</si>
  <si>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</si>
  <si>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</si>
  <si>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</si>
  <si>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</si>
  <si>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</si>
  <si>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</si>
  <si>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</si>
  <si>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</si>
  <si>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</si>
  <si>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</si>
  <si>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</si>
  <si>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</si>
  <si>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</si>
  <si>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</si>
  <si>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</si>
  <si>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</si>
  <si>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</si>
  <si>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</si>
  <si>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</si>
  <si>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</si>
  <si>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</si>
  <si>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</si>
  <si>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</si>
  <si>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</si>
  <si>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</si>
  <si>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</si>
  <si>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</si>
  <si>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</si>
  <si>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</si>
  <si>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</si>
  <si>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</si>
  <si>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</si>
  <si>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</si>
  <si>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</si>
  <si>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</si>
  <si>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</si>
  <si>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</si>
  <si>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</si>
  <si>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</si>
  <si>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</si>
  <si>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</si>
  <si>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</si>
  <si>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</si>
  <si>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</si>
  <si>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</si>
  <si>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</si>
  <si>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</si>
  <si>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</si>
  <si>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</si>
  <si>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</si>
  <si>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</si>
  <si>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</si>
  <si>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</si>
  <si>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</si>
  <si>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</si>
  <si>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</si>
  <si>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</si>
  <si>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</si>
  <si>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</si>
  <si>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</si>
  <si>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</si>
  <si>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</si>
  <si>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</si>
  <si>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</si>
  <si>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</si>
  <si>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</si>
  <si>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</si>
  <si>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</si>
  <si>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</si>
  <si>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</si>
  <si>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</si>
  <si>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</si>
  <si>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</si>
  <si>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</si>
  <si>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</si>
  <si>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</si>
  <si>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</si>
  <si>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</si>
  <si>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</si>
  <si>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</si>
  <si>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</si>
  <si>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</si>
  <si>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</si>
  <si>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</si>
  <si>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</si>
  <si>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</si>
  <si>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</si>
  <si>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</si>
  <si>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</si>
  <si>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</si>
  <si>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</si>
  <si>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</si>
  <si>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</si>
  <si>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</si>
  <si>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</si>
  <si>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</si>
  <si>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</si>
  <si>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</si>
  <si>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</si>
  <si>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</si>
  <si>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</si>
  <si>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</si>
  <si>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</si>
  <si>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</si>
  <si>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</si>
  <si>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</si>
  <si>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</si>
  <si>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</si>
  <si>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</si>
  <si>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</si>
  <si>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</si>
  <si>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</si>
  <si>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</si>
  <si>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</si>
  <si>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</si>
  <si>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</si>
  <si>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</si>
  <si>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</si>
  <si>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</si>
  <si>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</si>
  <si>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</si>
  <si>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</si>
  <si>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</si>
  <si>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</si>
  <si>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</si>
  <si>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</si>
  <si>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</si>
  <si>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</si>
  <si>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</si>
  <si>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</si>
  <si>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</si>
  <si>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</si>
  <si>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</si>
  <si>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</si>
  <si>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</si>
  <si>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</si>
  <si>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</si>
  <si>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</si>
  <si>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</si>
  <si>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</si>
  <si>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</si>
  <si>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</si>
  <si>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</si>
  <si>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</si>
  <si>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</si>
  <si>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</si>
  <si>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</si>
  <si>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</si>
  <si>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</si>
  <si>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</si>
  <si>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</si>
  <si>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</si>
  <si>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</si>
  <si>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</si>
  <si>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</si>
  <si>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</si>
  <si>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</si>
  <si>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</si>
  <si>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</si>
  <si>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</si>
  <si>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</si>
  <si>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</si>
  <si>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</si>
  <si>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</si>
  <si>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</si>
  <si>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</si>
  <si>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</si>
  <si>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</si>
  <si>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</si>
  <si>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</si>
  <si>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</si>
  <si>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</si>
  <si>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</si>
  <si>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</si>
  <si>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</si>
  <si>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</si>
  <si>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</si>
  <si>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</si>
  <si>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</si>
  <si>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</si>
  <si>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</si>
  <si>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</si>
  <si>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</si>
  <si>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</si>
  <si>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</si>
  <si>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</si>
  <si>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</si>
  <si>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</si>
  <si>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</si>
  <si>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</si>
  <si>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</si>
  <si>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</si>
  <si>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</si>
  <si>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</si>
  <si>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</si>
  <si>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</si>
  <si>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</si>
  <si>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</si>
  <si>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</si>
  <si>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</si>
  <si>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</si>
  <si>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</si>
  <si>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</si>
  <si>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</si>
  <si>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</si>
  <si>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</si>
  <si>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</si>
  <si>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</si>
  <si>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</si>
  <si>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</si>
  <si>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</si>
  <si>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</si>
  <si>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</si>
  <si>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</si>
  <si>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</si>
  <si>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</si>
  <si>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</si>
  <si>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</si>
  <si>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</si>
  <si>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</si>
  <si>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</si>
  <si>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</si>
  <si>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</si>
  <si>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</si>
  <si>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</si>
  <si>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</si>
  <si>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</si>
  <si>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</si>
  <si>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</si>
  <si>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</si>
  <si>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</si>
  <si>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</si>
  <si>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</si>
  <si>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</si>
  <si>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</si>
  <si>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</si>
  <si>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</si>
  <si>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</si>
  <si>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</si>
  <si>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</si>
  <si>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</si>
  <si>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</si>
  <si>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</si>
  <si>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</si>
  <si>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</si>
  <si>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</si>
  <si>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</si>
  <si>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</si>
  <si>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</si>
  <si>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</si>
  <si>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</si>
  <si>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</si>
  <si>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</si>
  <si>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</si>
  <si>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</si>
  <si>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</si>
  <si>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</si>
  <si>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</si>
  <si>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</si>
  <si>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</si>
  <si>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</si>
  <si>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</si>
  <si>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</si>
  <si>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</si>
  <si>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</si>
  <si>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</si>
  <si>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</si>
  <si>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</si>
  <si>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</si>
  <si>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</si>
  <si>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</si>
  <si>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</si>
  <si>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</si>
  <si>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</si>
  <si>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</si>
  <si>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</si>
  <si>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</si>
  <si>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</si>
  <si>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</si>
  <si>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</si>
  <si>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</si>
  <si>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</si>
  <si>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</si>
  <si>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</si>
  <si>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</si>
  <si>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</si>
  <si>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</si>
  <si>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</si>
  <si>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</si>
  <si>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</si>
  <si>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</si>
  <si>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</si>
  <si>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</si>
  <si>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</si>
  <si>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</si>
  <si>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</si>
  <si>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</si>
  <si>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</si>
  <si>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</si>
  <si>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</si>
  <si>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</si>
  <si>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</si>
  <si>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</si>
  <si>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</si>
  <si>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</si>
  <si>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</si>
  <si>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</si>
  <si>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</si>
  <si>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</si>
  <si>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</si>
  <si>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</si>
  <si>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</si>
  <si>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</si>
  <si>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</si>
  <si>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</si>
  <si>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</si>
  <si>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</si>
  <si>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</si>
  <si>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</si>
  <si>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</si>
  <si>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</si>
  <si>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</si>
  <si>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</si>
  <si>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</si>
  <si>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</si>
  <si>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</si>
  <si>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</si>
  <si>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</si>
  <si>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</si>
  <si>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</si>
  <si>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</si>
  <si>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</si>
  <si>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</si>
  <si>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</si>
  <si>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</si>
  <si>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</si>
  <si>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</si>
  <si>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</si>
  <si>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</si>
  <si>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</si>
  <si>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</si>
  <si>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</si>
  <si>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</si>
  <si>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</si>
  <si>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</si>
  <si>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</si>
  <si>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</si>
  <si>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</si>
  <si>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</si>
  <si>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</si>
  <si>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</si>
  <si>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</si>
  <si>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</si>
  <si>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</si>
  <si>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</si>
  <si>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</si>
  <si>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</si>
  <si>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</si>
  <si>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</si>
  <si>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</si>
  <si>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</si>
  <si>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</si>
  <si>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</si>
  <si>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</si>
  <si>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</si>
  <si>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</si>
  <si>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</si>
  <si>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</si>
  <si>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</si>
  <si>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</si>
  <si>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</si>
  <si>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</si>
  <si>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</si>
  <si>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</si>
  <si>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</si>
  <si>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</si>
  <si>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</si>
  <si>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</si>
  <si>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</si>
  <si>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</si>
  <si>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</si>
  <si>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</si>
  <si>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</si>
  <si>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</si>
  <si>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</si>
  <si>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</si>
  <si>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</si>
  <si>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</si>
  <si>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</si>
  <si>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</si>
  <si>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</si>
  <si>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</si>
  <si>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</si>
  <si>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</si>
  <si>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</si>
  <si>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</si>
  <si>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</si>
  <si>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</si>
  <si>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</si>
  <si>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</si>
  <si>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</si>
  <si>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</si>
  <si>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</si>
  <si>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</si>
  <si>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</si>
  <si>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</si>
  <si>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</si>
  <si>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</si>
  <si>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</si>
  <si>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</si>
  <si>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</si>
  <si>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</si>
  <si>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</si>
  <si>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</si>
  <si>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</si>
  <si>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</si>
  <si>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</si>
  <si>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</si>
  <si>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</si>
  <si>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</si>
  <si>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</si>
  <si>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</si>
  <si>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</si>
  <si>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</si>
  <si>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</si>
  <si>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</si>
  <si>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</si>
  <si>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</si>
  <si>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</si>
  <si>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</si>
  <si>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</si>
  <si>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</si>
  <si>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</si>
  <si>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</si>
  <si>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</si>
  <si>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</si>
  <si>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</si>
  <si>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</si>
  <si>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</si>
  <si>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</si>
  <si>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</si>
  <si>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</si>
  <si>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</si>
  <si>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</si>
  <si>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</si>
  <si>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</si>
  <si>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</si>
  <si>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</si>
  <si>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</si>
  <si>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</si>
  <si>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</si>
  <si>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</si>
  <si>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</si>
  <si>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</si>
  <si>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</si>
  <si>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</si>
  <si>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</si>
  <si>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</si>
  <si>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</si>
  <si>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</si>
  <si>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</si>
  <si>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</si>
  <si>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</si>
  <si>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</si>
  <si>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</si>
  <si>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</si>
  <si>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</si>
  <si>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</si>
  <si>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</si>
  <si>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</si>
  <si>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</si>
  <si>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</si>
  <si>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</si>
  <si>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</si>
  <si>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</si>
  <si>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</si>
  <si>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</si>
  <si>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</si>
  <si>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</si>
  <si>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</si>
  <si>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</si>
  <si>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</si>
  <si>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</si>
  <si>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</si>
  <si>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</si>
  <si>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</si>
  <si>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</si>
  <si>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</si>
  <si>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</si>
  <si>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</si>
  <si>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</si>
  <si>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</si>
  <si>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</si>
  <si>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</si>
  <si>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</si>
  <si>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</si>
  <si>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</si>
  <si>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</si>
  <si>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</si>
  <si>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</si>
  <si>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</si>
  <si>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</si>
  <si>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</si>
  <si>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</si>
  <si>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</si>
  <si>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</si>
  <si>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</si>
  <si>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</si>
  <si>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</si>
  <si>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</si>
  <si>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</si>
  <si>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</si>
  <si>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</si>
  <si>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</si>
  <si>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</si>
  <si>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</si>
  <si>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</si>
  <si>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</si>
  <si>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</si>
  <si>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</si>
  <si>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</si>
  <si>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</si>
  <si>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</si>
  <si>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</si>
  <si>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</si>
  <si>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</si>
  <si>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</si>
  <si>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</si>
  <si>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</si>
  <si>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</si>
  <si>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</si>
  <si>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</si>
  <si>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</si>
  <si>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</si>
  <si>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</si>
  <si>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</si>
  <si>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</si>
  <si>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</si>
  <si>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</si>
  <si>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</si>
  <si>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</si>
  <si>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</si>
  <si>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</si>
  <si>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</si>
  <si>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</si>
  <si>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</si>
  <si>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</si>
  <si>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</si>
  <si>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</si>
  <si>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</si>
  <si>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</si>
  <si>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</si>
  <si>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</si>
  <si>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</si>
  <si>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</si>
  <si>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</si>
  <si>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</si>
  <si>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</si>
  <si>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</si>
  <si>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</si>
  <si>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</si>
  <si>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</si>
  <si>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</si>
  <si>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</si>
  <si>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</si>
  <si>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</si>
  <si>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</si>
  <si>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</si>
  <si>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</si>
  <si>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</si>
  <si>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</si>
  <si>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</si>
  <si>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</si>
  <si>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</si>
  <si>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</si>
  <si>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</si>
  <si>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</si>
  <si>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</si>
  <si>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</si>
  <si>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</si>
  <si>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</si>
  <si>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</si>
  <si>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</si>
  <si>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</si>
  <si>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</si>
  <si>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</si>
  <si>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</si>
  <si>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</si>
  <si>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</si>
  <si>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</si>
  <si>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</si>
  <si>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</si>
  <si>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</si>
  <si>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</si>
  <si>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</si>
  <si>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</si>
  <si>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</si>
  <si>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</si>
  <si>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</si>
  <si>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</si>
  <si>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</si>
  <si>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</si>
  <si>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</si>
  <si>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</si>
  <si>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</si>
  <si>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</si>
  <si>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</si>
  <si>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</si>
  <si>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</si>
  <si>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</si>
  <si>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</si>
  <si>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</si>
  <si>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</si>
  <si>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</si>
  <si>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</si>
  <si>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</si>
  <si>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</si>
  <si>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</si>
  <si>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</si>
  <si>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</si>
  <si>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</si>
  <si>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</si>
  <si>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</si>
  <si>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</si>
  <si>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</si>
  <si>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</si>
  <si>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</si>
  <si>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</si>
  <si>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</si>
  <si>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</si>
  <si>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</si>
  <si>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</si>
  <si>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</si>
  <si>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</si>
  <si>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</si>
  <si>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</si>
  <si>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</si>
  <si>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</si>
  <si>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</si>
  <si>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</si>
  <si>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</si>
  <si>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</si>
  <si>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</si>
  <si>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</si>
  <si>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</si>
  <si>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</si>
  <si>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</si>
  <si>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</si>
  <si>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</si>
  <si>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</si>
  <si>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</si>
  <si>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</si>
  <si>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</si>
  <si>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</si>
  <si>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</si>
  <si>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</si>
  <si>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</si>
  <si>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</si>
  <si>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</si>
  <si>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</si>
  <si>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</si>
  <si>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</si>
  <si>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</si>
  <si>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</si>
  <si>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</si>
  <si>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</si>
  <si>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</si>
  <si>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</si>
  <si>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</si>
  <si>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</si>
  <si>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</si>
  <si>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</si>
  <si>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</si>
  <si>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</si>
  <si>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</si>
  <si>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</si>
  <si>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</si>
  <si>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</si>
  <si>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</si>
  <si>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</si>
  <si>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</si>
  <si>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</si>
  <si>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</si>
  <si>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</si>
  <si>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</si>
  <si>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</si>
  <si>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</si>
  <si>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</si>
  <si>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</si>
  <si>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</si>
  <si>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</si>
  <si>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</si>
  <si>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</si>
  <si>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</si>
  <si>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</si>
  <si>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</si>
  <si>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</si>
  <si>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</si>
  <si>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</si>
  <si>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</si>
  <si>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</si>
  <si>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</si>
  <si>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</si>
  <si>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</si>
  <si>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</si>
  <si>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</si>
  <si>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</si>
  <si>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</si>
  <si>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</si>
  <si>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</si>
  <si>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</si>
  <si>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</si>
  <si>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</si>
  <si>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</si>
  <si>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</si>
  <si>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</si>
  <si>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</si>
  <si>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</si>
  <si>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</si>
  <si>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</si>
  <si>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</si>
  <si>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</si>
  <si>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</si>
  <si>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</si>
  <si>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</si>
  <si>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</si>
  <si>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</si>
  <si>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</si>
  <si>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</si>
  <si>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</si>
  <si>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</si>
  <si>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</si>
  <si>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</si>
  <si>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</si>
  <si>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</si>
  <si>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</si>
  <si>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</si>
  <si>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</si>
  <si>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</si>
  <si>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</si>
  <si>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</si>
  <si>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</si>
  <si>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</si>
  <si>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</si>
  <si>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</si>
  <si>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</si>
  <si>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</si>
  <si>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</si>
  <si>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</si>
  <si>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</si>
  <si>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</si>
  <si>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</si>
  <si>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</si>
  <si>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</si>
  <si>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</si>
  <si>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</si>
  <si>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</si>
  <si>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</si>
  <si>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</si>
  <si>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</si>
  <si>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</si>
  <si>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</si>
  <si>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</si>
  <si>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</si>
  <si>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</si>
  <si>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</si>
  <si>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</si>
  <si>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</si>
  <si>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</si>
  <si>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</si>
  <si>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</si>
  <si>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</si>
  <si>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</si>
  <si>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</si>
  <si>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</si>
  <si>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</si>
  <si>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</si>
  <si>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</si>
  <si>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</si>
  <si>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</si>
  <si>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</si>
  <si>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</si>
  <si>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</si>
  <si>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</si>
  <si>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</si>
  <si>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</si>
  <si>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</si>
  <si>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</si>
  <si>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</si>
  <si>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</si>
  <si>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</si>
  <si>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</si>
  <si>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</si>
  <si>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</si>
  <si>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</si>
  <si>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</si>
  <si>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</si>
  <si>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</si>
  <si>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</si>
  <si>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</si>
  <si>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</si>
  <si>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</si>
  <si>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</si>
  <si>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</si>
  <si>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</si>
  <si>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</si>
  <si>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</si>
  <si>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</si>
  <si>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</si>
  <si>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</si>
  <si>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</si>
  <si>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</si>
  <si>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</si>
  <si>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</si>
  <si>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</si>
  <si>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</si>
  <si>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</si>
  <si>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</si>
  <si>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</si>
  <si>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</si>
  <si>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</si>
  <si>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</si>
  <si>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</si>
  <si>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</si>
  <si>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</si>
  <si>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</si>
  <si>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</si>
  <si>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</si>
  <si>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</si>
  <si>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</si>
  <si>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</si>
  <si>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</si>
  <si>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</si>
  <si>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</si>
  <si>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</si>
  <si>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</si>
  <si>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</si>
  <si>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</si>
  <si>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</si>
  <si>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</si>
  <si>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</si>
  <si>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</si>
  <si>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</si>
  <si>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</si>
  <si>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</si>
  <si>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</si>
  <si>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</si>
  <si>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</si>
  <si>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</si>
  <si>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</si>
  <si>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</si>
  <si>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</si>
  <si>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</si>
  <si>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</si>
  <si>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</si>
  <si>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</si>
  <si>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</si>
  <si>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</si>
  <si>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</si>
  <si>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</si>
  <si>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</si>
  <si>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</si>
  <si>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</si>
  <si>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</si>
  <si>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</si>
  <si>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</si>
  <si>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</si>
  <si>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</si>
  <si>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</si>
  <si>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</si>
  <si>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</si>
  <si>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</si>
  <si>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</si>
  <si>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</si>
  <si>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</si>
  <si>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</si>
  <si>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</si>
  <si>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</si>
  <si>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</si>
  <si>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</si>
  <si>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</si>
  <si>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</si>
  <si>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</si>
  <si>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</si>
  <si>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</si>
  <si>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</si>
  <si>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</si>
  <si>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</si>
  <si>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</si>
  <si>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</si>
  <si>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</si>
  <si>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</si>
  <si>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</si>
  <si>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</si>
  <si>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</si>
  <si>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</si>
  <si>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</si>
  <si>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</si>
  <si>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</si>
  <si>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</si>
  <si>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</si>
  <si>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</si>
  <si>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</si>
  <si>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</si>
  <si>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</si>
  <si>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</si>
  <si>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</si>
  <si>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</si>
  <si>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</si>
  <si>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</si>
  <si>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</si>
  <si>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</si>
  <si>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</si>
  <si>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</si>
  <si>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</si>
  <si>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</si>
  <si>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</si>
  <si>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</si>
  <si>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</si>
  <si>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</si>
  <si>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</si>
  <si>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</si>
  <si>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</si>
  <si>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</si>
  <si>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</si>
  <si>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</si>
  <si>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</si>
  <si>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</si>
  <si>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</si>
  <si>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</si>
  <si>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</si>
  <si>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</si>
  <si>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</si>
  <si>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</si>
  <si>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</si>
  <si>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</si>
  <si>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</si>
  <si>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</si>
  <si>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</si>
  <si>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</si>
  <si>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</si>
  <si>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</si>
  <si>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</si>
  <si>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</si>
  <si>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</si>
  <si>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</si>
  <si>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</si>
  <si>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</si>
  <si>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</si>
  <si>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</si>
  <si>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</si>
  <si>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</si>
  <si>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</si>
  <si>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</si>
  <si>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</si>
  <si>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</si>
  <si>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</si>
  <si>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</si>
  <si>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</si>
  <si>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</si>
  <si>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</si>
  <si>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</si>
  <si>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</si>
  <si>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</si>
  <si>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</si>
  <si>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</si>
  <si>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</si>
  <si>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</si>
  <si>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</si>
  <si>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</si>
  <si>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</si>
  <si>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</si>
  <si>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</si>
  <si>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</si>
  <si>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</si>
  <si>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</si>
  <si>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</si>
  <si>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</si>
  <si>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</si>
  <si>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</si>
  <si>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</si>
  <si>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</si>
  <si>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</si>
  <si>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</si>
  <si>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</si>
  <si>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</si>
  <si>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</si>
  <si>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</si>
  <si>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</si>
  <si>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</si>
  <si>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</si>
  <si>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</si>
  <si>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</si>
  <si>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</si>
  <si>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</si>
  <si>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</si>
  <si>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</si>
  <si>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</si>
  <si>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</si>
  <si>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</si>
  <si>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</si>
  <si>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</si>
  <si>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</si>
  <si>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</si>
  <si>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</si>
  <si>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</si>
  <si>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</si>
  <si>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</si>
  <si>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</si>
  <si>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</si>
  <si>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</si>
  <si>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</si>
  <si>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</si>
  <si>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</si>
  <si>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</si>
  <si>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</si>
  <si>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</si>
  <si>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</si>
  <si>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</si>
  <si>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</si>
  <si>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</si>
  <si>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</si>
  <si>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</si>
  <si>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</si>
  <si>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</si>
  <si>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</si>
  <si>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</si>
  <si>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</si>
  <si>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</si>
  <si>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</si>
  <si>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</si>
  <si>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</si>
  <si>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</si>
  <si>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</si>
  <si>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</si>
  <si>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</si>
  <si>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</si>
  <si>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</si>
  <si>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</si>
  <si>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</si>
  <si>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</si>
  <si>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</si>
  <si>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</si>
  <si>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</si>
  <si>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</si>
  <si>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</si>
  <si>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</si>
  <si>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</si>
  <si>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</si>
  <si>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</si>
  <si>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</si>
  <si>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</si>
  <si>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</si>
  <si>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</si>
  <si>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</si>
  <si>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</si>
  <si>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</si>
  <si>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</si>
  <si>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</si>
  <si>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</si>
  <si>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</si>
  <si>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</si>
  <si>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</si>
  <si>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</si>
  <si>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</si>
  <si>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</si>
  <si>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</si>
  <si>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</si>
  <si>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</si>
  <si>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</si>
  <si>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</si>
  <si>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</si>
  <si>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</si>
  <si>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</si>
  <si>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</si>
  <si>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</si>
  <si>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</si>
  <si>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</si>
  <si>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</si>
  <si>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</si>
  <si>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</si>
  <si>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</si>
  <si>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</si>
  <si>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</si>
  <si>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</si>
  <si>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</si>
  <si>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</si>
  <si>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</si>
  <si>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</si>
  <si>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</si>
  <si>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</si>
  <si>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</si>
  <si>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</si>
  <si>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</si>
  <si>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</si>
  <si>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</si>
  <si>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</si>
  <si>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</si>
  <si>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</si>
  <si>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</si>
  <si>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</si>
  <si>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</si>
  <si>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</si>
  <si>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</si>
  <si>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</si>
  <si>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</si>
  <si>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</si>
  <si>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</si>
  <si>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</si>
  <si>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</si>
  <si>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</si>
  <si>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</si>
  <si>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</si>
  <si>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</si>
  <si>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</si>
  <si>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</si>
  <si>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</si>
  <si>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</si>
  <si>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</si>
  <si>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</si>
  <si>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</si>
  <si>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</si>
  <si>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</si>
  <si>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</si>
  <si>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</si>
  <si>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</si>
  <si>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</si>
  <si>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</si>
  <si>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</si>
  <si>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</si>
  <si>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</si>
  <si>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</si>
  <si>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</si>
  <si>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</si>
  <si>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</si>
  <si>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</si>
  <si>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</si>
  <si>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</si>
  <si>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</si>
  <si>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</si>
  <si>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</si>
  <si>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</si>
  <si>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</si>
  <si>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</si>
  <si>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</si>
  <si>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</si>
  <si>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</si>
  <si>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</si>
  <si>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</si>
  <si>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</si>
  <si>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</si>
  <si>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</si>
  <si>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</si>
  <si>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</si>
  <si>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</si>
  <si>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</si>
  <si>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</si>
  <si>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</si>
  <si>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</si>
  <si>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</si>
  <si>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</si>
  <si>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</si>
  <si>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</si>
  <si>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</si>
  <si>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</si>
  <si>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</si>
  <si>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</si>
  <si>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</si>
  <si>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</si>
  <si>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</si>
  <si>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</si>
  <si>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</si>
  <si>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</si>
  <si>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</si>
  <si>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</si>
  <si>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</si>
  <si>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</si>
  <si>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</si>
  <si>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</si>
  <si>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</si>
  <si>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</si>
  <si>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</si>
  <si>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</si>
  <si>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</si>
  <si>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</si>
  <si>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</si>
  <si>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</si>
  <si>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</si>
  <si>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</si>
  <si>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</si>
  <si>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</si>
  <si>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</si>
  <si>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</si>
  <si>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</si>
  <si>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</si>
  <si>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</si>
  <si>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</si>
  <si>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</si>
  <si>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</si>
  <si>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</si>
  <si>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</si>
  <si>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</si>
  <si>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</si>
  <si>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</si>
  <si>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</si>
  <si>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</si>
  <si>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</si>
  <si>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</si>
  <si>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</si>
  <si>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</si>
  <si>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</si>
  <si>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</si>
  <si>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</si>
  <si>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</si>
  <si>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</si>
  <si>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</si>
  <si>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</si>
  <si>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</si>
  <si>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</si>
  <si>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</si>
  <si>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</si>
  <si>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</si>
  <si>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</si>
  <si>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</si>
  <si>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</si>
  <si>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</si>
  <si>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</si>
  <si>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</si>
  <si>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</si>
  <si>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</si>
  <si>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</si>
  <si>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</si>
  <si>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</si>
  <si>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</si>
  <si>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</si>
  <si>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</si>
  <si>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</si>
  <si>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</si>
  <si>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</si>
  <si>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</si>
  <si>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</si>
  <si>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</si>
  <si>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</si>
  <si>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</si>
  <si>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</si>
  <si>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</si>
  <si>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</si>
  <si>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</si>
  <si>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</si>
  <si>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</si>
  <si>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</si>
  <si>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</si>
  <si>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</si>
  <si>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</si>
  <si>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</si>
  <si>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</si>
  <si>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</si>
  <si>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</si>
  <si>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</si>
  <si>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</si>
  <si>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</si>
  <si>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</si>
  <si>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</si>
  <si>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</si>
  <si>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</si>
  <si>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</si>
  <si>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</si>
  <si>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</si>
  <si>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</si>
  <si>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</si>
  <si>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</si>
  <si>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</si>
  <si>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</si>
  <si>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</si>
  <si>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</si>
  <si>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</si>
  <si>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</si>
  <si>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</si>
  <si>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</si>
  <si>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</si>
  <si>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</si>
  <si>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</si>
  <si>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</si>
  <si>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</si>
  <si>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</si>
  <si>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</si>
  <si>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</si>
  <si>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</si>
  <si>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</si>
  <si>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</si>
  <si>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</si>
  <si>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</si>
  <si>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</si>
  <si>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</si>
  <si>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</si>
  <si>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</si>
  <si>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</si>
  <si>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</si>
  <si>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</si>
  <si>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</si>
  <si>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</si>
  <si>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</si>
  <si>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</si>
  <si>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</si>
  <si>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</si>
  <si>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</si>
  <si>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</si>
  <si>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</si>
  <si>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</si>
  <si>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</si>
  <si>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</si>
  <si>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</si>
  <si>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</si>
  <si>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</si>
  <si>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</si>
  <si>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</si>
  <si>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</si>
  <si>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</si>
  <si>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</si>
  <si>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</si>
  <si>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</si>
  <si>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</si>
  <si>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</si>
  <si>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</si>
  <si>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</si>
  <si>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</si>
  <si>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</si>
  <si>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</si>
  <si>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</si>
  <si>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</si>
  <si>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</si>
  <si>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</si>
  <si>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</si>
  <si>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</si>
  <si>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</si>
  <si>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</si>
  <si>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</si>
  <si>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</si>
  <si>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</si>
  <si>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</si>
  <si>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</si>
  <si>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</si>
  <si>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</si>
  <si>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</si>
  <si>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</si>
  <si>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</si>
  <si>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</si>
  <si>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</si>
  <si>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</si>
  <si>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</si>
  <si>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</si>
  <si>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</si>
  <si>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</si>
  <si>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</si>
  <si>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</si>
  <si>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</si>
  <si>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</si>
  <si>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</si>
  <si>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</si>
  <si>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</si>
  <si>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</si>
  <si>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</si>
  <si>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</si>
  <si>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</si>
  <si>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</si>
  <si>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</si>
  <si>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</si>
  <si>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</si>
  <si>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</si>
  <si>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</si>
  <si>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</si>
  <si>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</si>
  <si>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</si>
  <si>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</si>
  <si>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</si>
  <si>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</si>
  <si>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</si>
  <si>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</si>
  <si>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</si>
  <si>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</si>
  <si>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</si>
  <si>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</si>
  <si>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</si>
  <si>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</si>
  <si>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</si>
  <si>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</si>
  <si>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</si>
  <si>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</si>
  <si>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</si>
  <si>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</si>
  <si>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</si>
  <si>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</si>
  <si>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</si>
  <si>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</si>
  <si>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</si>
  <si>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</si>
  <si>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</si>
  <si>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</si>
  <si>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</si>
  <si>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</si>
  <si>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</si>
  <si>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</si>
  <si>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</si>
  <si>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</si>
  <si>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</si>
  <si>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</si>
  <si>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</si>
  <si>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</si>
  <si>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</si>
  <si>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</si>
  <si>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</si>
  <si>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</si>
  <si>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</si>
  <si>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</si>
  <si>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</si>
  <si>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</si>
  <si>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</si>
  <si>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</si>
  <si>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</si>
  <si>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</si>
  <si>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</si>
  <si>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</si>
  <si>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</si>
  <si>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</si>
  <si>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</si>
  <si>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</si>
  <si>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</si>
  <si>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</si>
  <si>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</si>
  <si>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</si>
  <si>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</si>
  <si>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</si>
  <si>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</si>
  <si>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</si>
  <si>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</si>
  <si>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</si>
  <si>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</si>
  <si>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</si>
  <si>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</si>
  <si>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</si>
  <si>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</si>
  <si>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</si>
  <si>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</si>
  <si>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</si>
  <si>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</si>
  <si>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</si>
  <si>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</si>
  <si>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</si>
  <si>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</si>
  <si>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</si>
  <si>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</si>
  <si>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</si>
  <si>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</si>
  <si>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</si>
  <si>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</si>
  <si>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</si>
  <si>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</si>
  <si>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</si>
  <si>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</si>
  <si>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</si>
  <si>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</si>
  <si>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</si>
  <si>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</si>
  <si>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</si>
  <si>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</si>
  <si>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</si>
  <si>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</si>
  <si>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</si>
  <si>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</si>
  <si>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</si>
  <si>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</si>
  <si>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</si>
  <si>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</si>
  <si>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</si>
  <si>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</si>
  <si>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</si>
  <si>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</si>
  <si>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</si>
  <si>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</si>
  <si>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</si>
  <si>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</si>
  <si>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</si>
  <si>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</si>
  <si>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</si>
  <si>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</si>
  <si>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</si>
  <si>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</si>
  <si>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</si>
  <si>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</si>
  <si>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</si>
  <si>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</si>
  <si>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</si>
  <si>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</si>
  <si>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</si>
  <si>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</si>
  <si>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</si>
  <si>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</si>
  <si>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</si>
  <si>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</si>
  <si>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</si>
  <si>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</si>
  <si>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</si>
  <si>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</si>
  <si>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</si>
  <si>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</si>
  <si>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</si>
  <si>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</si>
  <si>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</si>
  <si>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</si>
  <si>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</si>
  <si>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</si>
  <si>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</si>
  <si>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</si>
  <si>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</si>
  <si>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</si>
  <si>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</si>
  <si>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</si>
  <si>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</si>
  <si>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</si>
  <si>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</si>
  <si>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</si>
  <si>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</si>
  <si>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</si>
  <si>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</si>
  <si>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</si>
  <si>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</si>
  <si>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</si>
  <si>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</si>
  <si>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</si>
  <si>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</si>
  <si>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</si>
  <si>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</si>
  <si>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</si>
  <si>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</si>
  <si>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</si>
  <si>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</si>
  <si>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</si>
  <si>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</si>
  <si>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</si>
  <si>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</si>
  <si>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</si>
  <si>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</si>
  <si>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</si>
  <si>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</si>
  <si>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</si>
  <si>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</si>
  <si>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</si>
  <si>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</si>
  <si>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</si>
  <si>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</si>
  <si>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</si>
  <si>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</si>
  <si>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</si>
  <si>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</si>
  <si>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</si>
  <si>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</si>
  <si>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</si>
  <si>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</si>
  <si>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</si>
  <si>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</si>
  <si>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</si>
  <si>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</si>
  <si>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</si>
  <si>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</si>
  <si>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</si>
  <si>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</si>
  <si>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</si>
  <si>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</si>
  <si>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</si>
  <si>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</si>
  <si>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</si>
  <si>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</si>
  <si>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</si>
  <si>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</si>
  <si>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</si>
  <si>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</si>
  <si>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</si>
  <si>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</si>
  <si>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</si>
  <si>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</si>
  <si>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</si>
  <si>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</si>
  <si>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</si>
  <si>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</si>
  <si>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</si>
  <si>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</si>
  <si>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</si>
  <si>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</si>
  <si>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</si>
  <si>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</si>
  <si>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</si>
  <si>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</si>
  <si>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</si>
  <si>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</si>
  <si>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</si>
  <si>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</si>
  <si>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</si>
  <si>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</si>
  <si>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</si>
  <si>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</si>
  <si>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</si>
  <si>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</si>
  <si>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</si>
  <si>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</si>
  <si>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</si>
  <si>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</si>
  <si>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</si>
  <si>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</si>
  <si>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</si>
  <si>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</si>
  <si>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</si>
  <si>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</si>
  <si>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</si>
  <si>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</si>
  <si>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</si>
  <si>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</si>
  <si>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</si>
  <si>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</si>
  <si>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</si>
  <si>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</si>
  <si>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</si>
  <si>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</si>
  <si>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</si>
  <si>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</si>
  <si>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</si>
  <si>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</si>
  <si>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</si>
  <si>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</si>
  <si>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</si>
  <si>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</si>
  <si>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</si>
  <si>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</si>
  <si>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</si>
  <si>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</si>
  <si>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</si>
  <si>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</si>
  <si>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</si>
  <si>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</si>
  <si>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</si>
  <si>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</si>
  <si>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</si>
  <si>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</si>
  <si>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</si>
  <si>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</si>
  <si>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</si>
  <si>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</si>
  <si>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</si>
  <si>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</si>
  <si>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</si>
  <si>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</si>
  <si>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</si>
  <si>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</si>
  <si>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</si>
  <si>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</si>
  <si>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</si>
  <si>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</si>
  <si>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</si>
  <si>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</si>
  <si>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</si>
  <si>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</si>
  <si>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</si>
  <si>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</si>
  <si>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</si>
  <si>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</si>
  <si>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</si>
  <si>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</si>
  <si>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</si>
  <si>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</si>
  <si>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</si>
  <si>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</si>
  <si>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</si>
  <si>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</si>
  <si>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</si>
  <si>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</si>
  <si>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</si>
  <si>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</si>
  <si>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</si>
  <si>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</si>
  <si>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</si>
  <si>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</si>
  <si>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</si>
  <si>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</si>
  <si>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</si>
  <si>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</si>
  <si>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</si>
  <si>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</si>
  <si>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</si>
  <si>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</si>
  <si>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</si>
  <si>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</si>
  <si>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</si>
  <si>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</si>
  <si>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</si>
  <si>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</si>
  <si>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</si>
  <si>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</si>
  <si>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</si>
  <si>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</si>
  <si>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</si>
  <si>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</si>
  <si>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</si>
  <si>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</si>
  <si>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</si>
  <si>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</si>
  <si>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</si>
  <si>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</si>
  <si>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</si>
  <si>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</si>
  <si>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</si>
  <si>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</si>
  <si>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</si>
  <si>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</si>
  <si>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</si>
  <si>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</si>
  <si>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</si>
  <si>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</si>
  <si>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</si>
  <si>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</si>
  <si>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</si>
  <si>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</si>
  <si>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</si>
  <si>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</si>
  <si>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</si>
  <si>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</si>
  <si>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</si>
  <si>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</si>
  <si>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</si>
  <si>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</si>
  <si>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</si>
  <si>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</si>
  <si>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</si>
  <si>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</si>
  <si>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</si>
  <si>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</si>
  <si>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</si>
  <si>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</si>
  <si>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</si>
  <si>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</si>
  <si>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</si>
  <si>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</si>
  <si>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</si>
  <si>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</si>
  <si>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</si>
  <si>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</si>
  <si>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</si>
  <si>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</si>
  <si>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</si>
  <si>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</si>
  <si>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</si>
  <si>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</si>
  <si>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</si>
  <si>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</si>
  <si>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</si>
  <si>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</si>
  <si>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</si>
  <si>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</si>
  <si>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</si>
  <si>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</si>
  <si>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</si>
  <si>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</si>
  <si>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</si>
  <si>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</si>
  <si>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</si>
  <si>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</si>
  <si>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</si>
  <si>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</si>
  <si>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</si>
  <si>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</si>
  <si>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</si>
  <si>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</si>
  <si>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</si>
  <si>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</si>
  <si>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</si>
  <si>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</si>
  <si>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</si>
  <si>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</si>
  <si>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</si>
  <si>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</si>
  <si>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</si>
  <si>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</si>
  <si>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</si>
  <si>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</si>
  <si>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</si>
  <si>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</si>
  <si>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</si>
  <si>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</si>
  <si>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</si>
  <si>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</si>
  <si>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</si>
  <si>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</si>
  <si>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</si>
  <si>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</si>
  <si>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</si>
  <si>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</si>
  <si>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</si>
  <si>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</si>
  <si>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</si>
  <si>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</si>
  <si>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</si>
  <si>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</si>
  <si>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</si>
  <si>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</si>
  <si>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</si>
  <si>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</si>
  <si>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</si>
  <si>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</si>
  <si>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</si>
  <si>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</si>
  <si>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</si>
  <si>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</si>
  <si>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</si>
  <si>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</si>
  <si>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</si>
  <si>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</si>
  <si>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</si>
  <si>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</si>
  <si>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</si>
  <si>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</si>
  <si>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</si>
  <si>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</si>
  <si>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</si>
  <si>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</si>
  <si>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</si>
  <si>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</si>
  <si>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</si>
  <si>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</si>
  <si>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</si>
  <si>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</si>
  <si>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</si>
  <si>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</si>
  <si>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</si>
  <si>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</si>
  <si>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</si>
  <si>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</si>
  <si>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</si>
  <si>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</si>
  <si>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</si>
  <si>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</si>
  <si>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</si>
  <si>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</si>
  <si>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</si>
  <si>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</si>
  <si>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</si>
  <si>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</si>
  <si>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</si>
  <si>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</si>
  <si>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</si>
  <si>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</si>
  <si>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</si>
  <si>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</si>
  <si>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</si>
  <si>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</si>
  <si>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</si>
  <si>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</si>
  <si>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</si>
  <si>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</si>
  <si>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</si>
  <si>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</si>
  <si>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</si>
  <si>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</si>
  <si>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</si>
  <si>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</si>
  <si>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</si>
  <si>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</si>
  <si>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</si>
  <si>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</si>
  <si>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</si>
  <si>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</si>
  <si>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</si>
  <si>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</si>
  <si>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</si>
  <si>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</si>
  <si>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</si>
  <si>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</si>
  <si>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</si>
  <si>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</si>
  <si>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</si>
  <si>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</si>
  <si>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</si>
  <si>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</si>
  <si>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</si>
  <si>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</si>
  <si>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</si>
  <si>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</si>
  <si>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</si>
  <si>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</si>
  <si>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</si>
  <si>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</si>
  <si>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</si>
  <si>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</si>
  <si>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</si>
  <si>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</si>
  <si>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</si>
  <si>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</si>
  <si>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</si>
  <si>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</si>
  <si>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</si>
  <si>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</si>
  <si>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</si>
  <si>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</si>
  <si>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</si>
  <si>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</si>
  <si>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</si>
  <si>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</si>
  <si>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</si>
  <si>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</si>
  <si>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</si>
  <si>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</si>
  <si>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</si>
  <si>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</si>
  <si>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</si>
  <si>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</si>
  <si>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</si>
  <si>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</si>
  <si>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</si>
  <si>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</si>
  <si>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</si>
  <si>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</si>
  <si>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</si>
  <si>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</si>
  <si>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</si>
  <si>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</si>
  <si>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</si>
  <si>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</si>
  <si>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</si>
  <si>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</si>
  <si>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</si>
  <si>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</si>
  <si>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</si>
  <si>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</si>
  <si>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</si>
  <si>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</si>
  <si>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</si>
  <si>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</si>
  <si>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</si>
  <si>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</si>
  <si>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</si>
  <si>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</si>
  <si>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</si>
  <si>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</si>
  <si>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</si>
  <si>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</si>
  <si>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</si>
  <si>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</si>
  <si>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</si>
  <si>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</si>
  <si>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</si>
  <si>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</si>
  <si>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</si>
  <si>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</si>
  <si>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</si>
  <si>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</si>
  <si>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</si>
  <si>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</si>
  <si>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</si>
  <si>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</si>
  <si>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</si>
  <si>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</si>
  <si>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</si>
  <si>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</si>
  <si>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</si>
  <si>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</si>
  <si>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</si>
  <si>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</si>
  <si>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</si>
  <si>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</si>
  <si>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</si>
  <si>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</si>
  <si>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</si>
  <si>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</si>
  <si>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</si>
  <si>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</si>
  <si>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</si>
  <si>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</si>
  <si>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</si>
  <si>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</si>
  <si>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</si>
  <si>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</si>
  <si>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</si>
  <si>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</si>
  <si>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</si>
  <si>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</si>
  <si>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</si>
  <si>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</si>
  <si>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</si>
  <si>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</si>
  <si>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</si>
  <si>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</si>
  <si>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</si>
  <si>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</si>
  <si>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</si>
  <si>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</si>
  <si>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</si>
  <si>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</si>
  <si>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</si>
  <si>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</si>
  <si>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</si>
  <si>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</si>
  <si>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</si>
  <si>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</si>
  <si>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</si>
  <si>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</si>
  <si>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</si>
  <si>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</si>
  <si>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</si>
  <si>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</si>
  <si>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</si>
  <si>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</si>
  <si>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</si>
  <si>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</si>
  <si>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</si>
  <si>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</si>
  <si>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</si>
  <si>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</si>
  <si>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</si>
  <si>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</si>
  <si>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</si>
  <si>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</si>
  <si>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</si>
  <si>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</si>
  <si>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</si>
  <si>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</si>
  <si>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</si>
  <si>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</si>
  <si>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</si>
  <si>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</si>
  <si>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</si>
  <si>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</si>
  <si>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</si>
  <si>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</si>
  <si>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</si>
  <si>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</si>
  <si>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</si>
  <si>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</si>
  <si>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</si>
  <si>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</si>
  <si>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</si>
  <si>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</si>
  <si>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</si>
  <si>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</si>
  <si>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</si>
  <si>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</si>
  <si>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</si>
  <si>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</si>
  <si>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</si>
  <si>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</si>
  <si>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</si>
  <si>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</si>
  <si>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</si>
  <si>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</si>
  <si>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</si>
  <si>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</si>
  <si>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</si>
  <si>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</si>
  <si>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</si>
  <si>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</si>
  <si>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</si>
  <si>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</si>
  <si>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</si>
  <si>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</si>
  <si>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</si>
  <si>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</si>
  <si>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</si>
  <si>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</si>
  <si>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</si>
  <si>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</si>
  <si>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</si>
  <si>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</si>
  <si>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</si>
  <si>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</si>
  <si>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</si>
  <si>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</si>
  <si>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</si>
  <si>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</si>
  <si>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</si>
  <si>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</si>
  <si>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</si>
  <si>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</si>
  <si>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</si>
  <si>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</si>
  <si>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</si>
  <si>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</si>
  <si>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</si>
  <si>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</si>
  <si>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</si>
  <si>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</si>
  <si>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</si>
  <si>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</si>
  <si>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</si>
  <si>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</si>
  <si>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</si>
  <si>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</si>
  <si>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</si>
  <si>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</si>
  <si>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</si>
  <si>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</si>
  <si>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</si>
  <si>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</si>
  <si>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</si>
  <si>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</si>
  <si>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</si>
  <si>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</si>
  <si>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</si>
  <si>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</si>
  <si>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</si>
  <si>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</si>
  <si>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</si>
  <si>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</si>
  <si>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</si>
  <si>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</si>
  <si>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</si>
  <si>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</si>
  <si>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</si>
  <si>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</si>
  <si>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</si>
  <si>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</si>
  <si>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</si>
  <si>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</si>
  <si>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</si>
  <si>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</si>
  <si>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</si>
  <si>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</si>
  <si>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</si>
  <si>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</si>
  <si>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</si>
  <si>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</si>
  <si>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</si>
  <si>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</si>
  <si>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</si>
  <si>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</si>
  <si>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</si>
  <si>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</si>
  <si>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</si>
  <si>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</si>
  <si>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</si>
  <si>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</si>
  <si>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</si>
  <si>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</si>
  <si>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</si>
  <si>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</si>
  <si>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</si>
  <si>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</si>
  <si>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</si>
  <si>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</si>
  <si>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</si>
  <si>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</si>
  <si>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</si>
  <si>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</si>
  <si>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</si>
  <si>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</si>
  <si>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</si>
  <si>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</si>
  <si>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</si>
  <si>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</si>
  <si>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</si>
  <si>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</si>
  <si>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</si>
  <si>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</si>
  <si>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</si>
  <si>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</si>
  <si>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</si>
  <si>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</si>
  <si>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</si>
  <si>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</si>
  <si>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</si>
  <si>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</si>
  <si>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</si>
  <si>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</si>
  <si>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</si>
  <si>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</si>
  <si>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</si>
  <si>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</si>
  <si>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</si>
  <si>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</si>
  <si>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</si>
  <si>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</si>
  <si>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</si>
  <si>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</si>
  <si>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</si>
  <si>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</si>
  <si>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</si>
  <si>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</si>
  <si>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</si>
  <si>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</si>
  <si>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</si>
  <si>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</si>
  <si>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</si>
  <si>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</si>
  <si>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</si>
  <si>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</si>
  <si>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</si>
  <si>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</si>
  <si>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</si>
  <si>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</si>
  <si>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</si>
  <si>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</si>
  <si>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</si>
  <si>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</si>
  <si>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</si>
  <si>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</si>
  <si>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</si>
  <si>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</si>
  <si>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</si>
  <si>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</si>
  <si>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</si>
  <si>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</si>
  <si>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</si>
  <si>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</si>
  <si>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</si>
  <si>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</si>
  <si>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</si>
  <si>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</si>
  <si>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</si>
  <si>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</si>
  <si>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</si>
  <si>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</si>
  <si>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</si>
  <si>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</si>
  <si>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</si>
  <si>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</si>
  <si>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</si>
  <si>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</si>
  <si>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</si>
  <si>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</si>
  <si>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</si>
  <si>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</si>
  <si>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</si>
  <si>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</si>
  <si>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</si>
  <si>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</si>
  <si>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</si>
  <si>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</si>
  <si>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</si>
  <si>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</si>
  <si>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</si>
  <si>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</si>
  <si>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</si>
  <si>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</si>
  <si>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</si>
  <si>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</si>
  <si>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</si>
  <si>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</si>
  <si>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</si>
  <si>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</si>
  <si>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</si>
  <si>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</si>
  <si>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</si>
  <si>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</si>
  <si>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</si>
  <si>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</si>
  <si>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</si>
  <si>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</si>
  <si>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</si>
  <si>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</si>
  <si>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</si>
  <si>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</si>
  <si>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</si>
  <si>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</si>
  <si>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</si>
  <si>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</si>
  <si>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</si>
  <si>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</si>
  <si>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</si>
  <si>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</si>
  <si>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</si>
  <si>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</si>
  <si>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</si>
  <si>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</si>
  <si>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</si>
  <si>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</si>
  <si>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</si>
  <si>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</si>
  <si>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</si>
  <si>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</si>
  <si>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</si>
  <si>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</si>
  <si>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</si>
  <si>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</si>
  <si>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</si>
  <si>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</si>
  <si>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</si>
  <si>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</si>
  <si>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</si>
  <si>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</si>
  <si>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</si>
  <si>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</si>
  <si>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</si>
  <si>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</si>
  <si>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</si>
  <si>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</si>
  <si>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</si>
  <si>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</si>
  <si>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</si>
  <si>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</si>
  <si>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</si>
  <si>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</si>
  <si>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</si>
  <si>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</si>
  <si>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</si>
  <si>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</si>
  <si>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</si>
  <si>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</si>
  <si>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</si>
  <si>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</si>
  <si>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</si>
  <si>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</si>
  <si>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</si>
  <si>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</si>
  <si>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</si>
  <si>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</si>
  <si>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</si>
  <si>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</si>
  <si>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</si>
  <si>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</si>
  <si>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</si>
  <si>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</si>
  <si>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</si>
  <si>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</si>
  <si>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</si>
  <si>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</si>
  <si>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</si>
  <si>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</si>
  <si>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</si>
  <si>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</si>
  <si>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</si>
  <si>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</si>
  <si>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</si>
  <si>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</si>
  <si>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</si>
  <si>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</si>
  <si>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</si>
  <si>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</si>
  <si>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</si>
  <si>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</si>
  <si>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</si>
  <si>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</si>
  <si>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</si>
  <si>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</si>
  <si>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</si>
  <si>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</si>
  <si>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</si>
  <si>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</si>
  <si>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</si>
  <si>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</si>
  <si>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</si>
  <si>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</si>
  <si>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</si>
  <si>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</si>
  <si>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</si>
  <si>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</si>
  <si>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</si>
  <si>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</si>
  <si>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</si>
  <si>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</si>
  <si>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</si>
  <si>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</si>
  <si>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</si>
  <si>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</si>
  <si>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</si>
  <si>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</si>
  <si>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</si>
  <si>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</si>
  <si>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</si>
  <si>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</si>
  <si>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</si>
  <si>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</si>
  <si>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</si>
  <si>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</si>
  <si>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</si>
  <si>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</si>
  <si>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</si>
  <si>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</si>
  <si>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</si>
  <si>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</si>
  <si>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</si>
  <si>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</si>
  <si>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</si>
  <si>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</si>
  <si>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</si>
  <si>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</si>
  <si>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</si>
  <si>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</si>
  <si>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</si>
  <si>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</si>
  <si>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</si>
  <si>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</si>
  <si>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</si>
  <si>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</si>
  <si>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</si>
  <si>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</si>
  <si>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</si>
  <si>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</si>
  <si>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</si>
  <si>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</si>
  <si>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</si>
  <si>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</si>
  <si>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</si>
  <si>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</si>
  <si>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</si>
  <si>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</si>
  <si>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</si>
  <si>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</si>
  <si>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</si>
  <si>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</si>
  <si>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</si>
  <si>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</si>
  <si>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</si>
  <si>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</si>
  <si>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</si>
  <si>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</si>
  <si>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</si>
  <si>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</si>
  <si>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</si>
  <si>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</si>
  <si>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</si>
  <si>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</si>
  <si>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</si>
  <si>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</si>
  <si>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</si>
  <si>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</si>
  <si>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</si>
  <si>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</si>
  <si>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</si>
  <si>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</si>
  <si>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</si>
  <si>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</si>
  <si>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</si>
  <si>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</si>
  <si>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</si>
  <si>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</si>
  <si>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</si>
  <si>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</si>
  <si>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</si>
  <si>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</si>
  <si>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</si>
  <si>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</si>
  <si>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</si>
  <si>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</si>
  <si>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</si>
  <si>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</si>
  <si>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</si>
  <si>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</si>
  <si>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</si>
  <si>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</si>
  <si>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</si>
  <si>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</si>
  <si>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</si>
  <si>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</si>
  <si>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</si>
  <si>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</si>
  <si>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</si>
  <si>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</si>
  <si>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</si>
  <si>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</si>
  <si>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</si>
  <si>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</si>
  <si>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</si>
  <si>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</si>
  <si>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</si>
  <si>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</si>
  <si>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</si>
  <si>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</si>
  <si>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</si>
  <si>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</si>
  <si>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</si>
  <si>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</si>
  <si>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</si>
  <si>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</si>
  <si>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</si>
  <si>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</si>
  <si>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</si>
  <si>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</si>
  <si>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</si>
  <si>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</si>
  <si>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</si>
  <si>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</si>
  <si>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</si>
  <si>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</si>
  <si>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</si>
  <si>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</si>
  <si>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</si>
  <si>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</si>
  <si>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</si>
  <si>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</si>
  <si>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</si>
  <si>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</si>
  <si>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</si>
  <si>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</si>
  <si>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</si>
  <si>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</si>
  <si>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</si>
  <si>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</si>
  <si>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</si>
  <si>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</si>
  <si>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</si>
  <si>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</si>
  <si>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</si>
  <si>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</si>
  <si>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</si>
  <si>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</si>
  <si>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</si>
  <si>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</si>
  <si>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</si>
  <si>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</si>
  <si>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</si>
  <si>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</si>
  <si>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</si>
  <si>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</si>
  <si>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</si>
  <si>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</si>
  <si>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</si>
  <si>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</si>
  <si>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</si>
  <si>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</si>
  <si>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</si>
  <si>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</si>
  <si>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</si>
  <si>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</si>
  <si>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</si>
  <si>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</si>
  <si>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</si>
  <si>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</si>
  <si>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</si>
  <si>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</si>
  <si>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</si>
  <si>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</si>
  <si>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</si>
  <si>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</si>
  <si>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</si>
  <si>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</si>
  <si>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</si>
  <si>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</si>
  <si>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</si>
  <si>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</si>
  <si>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</si>
  <si>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</si>
  <si>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</si>
  <si>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</si>
  <si>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</si>
  <si>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</si>
  <si>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</si>
  <si>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</si>
  <si>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</si>
  <si>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</si>
  <si>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</si>
  <si>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</si>
  <si>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</si>
  <si>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</si>
  <si>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</si>
  <si>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</si>
  <si>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</si>
  <si>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</si>
  <si>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</si>
  <si>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</si>
  <si>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</si>
  <si>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</si>
  <si>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</si>
  <si>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</si>
  <si>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</si>
  <si>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</si>
  <si>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</si>
  <si>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</si>
  <si>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</si>
  <si>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</si>
  <si>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</si>
  <si>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</si>
  <si>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</si>
  <si>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</si>
  <si>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</si>
  <si>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</si>
  <si>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</si>
  <si>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</si>
  <si>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</si>
  <si>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</si>
  <si>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</si>
  <si>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</si>
  <si>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</si>
  <si>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</si>
  <si>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</si>
  <si>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</si>
  <si>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</si>
  <si>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</si>
  <si>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</si>
  <si>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</si>
  <si>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</si>
  <si>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</si>
  <si>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</si>
  <si>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</si>
  <si>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</si>
  <si>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</si>
  <si>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</si>
  <si>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</si>
  <si>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</si>
  <si>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</si>
  <si>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</si>
  <si>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</si>
  <si>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</si>
  <si>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</si>
  <si>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</si>
  <si>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</si>
  <si>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</si>
  <si>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</si>
  <si>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</si>
  <si>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</si>
  <si>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</si>
  <si>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</si>
  <si>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</si>
  <si>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</si>
  <si>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</si>
  <si>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</si>
  <si>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</si>
  <si>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</si>
  <si>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</si>
  <si>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</si>
  <si>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</si>
  <si>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</si>
  <si>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</si>
  <si>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</si>
  <si>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</si>
  <si>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</si>
  <si>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</si>
  <si>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</si>
  <si>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</si>
  <si>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</si>
  <si>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</si>
  <si>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</si>
  <si>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</si>
  <si>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</si>
  <si>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</si>
  <si>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</si>
  <si>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</si>
  <si>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</si>
  <si>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</si>
  <si>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</si>
  <si>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</si>
  <si>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</si>
  <si>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</si>
  <si>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</si>
  <si>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</si>
  <si>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</si>
  <si>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</si>
  <si>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</si>
  <si>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</si>
  <si>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</si>
  <si>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</si>
  <si>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</si>
  <si>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</si>
  <si>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</si>
  <si>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</si>
  <si>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</si>
  <si>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</si>
  <si>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</si>
  <si>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</si>
  <si>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</si>
  <si>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</si>
  <si>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</si>
  <si>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</si>
  <si>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</si>
  <si>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</si>
  <si>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</si>
  <si>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</si>
  <si>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</si>
  <si>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</si>
  <si>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</si>
  <si>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</si>
  <si>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</si>
  <si>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</si>
  <si>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</si>
  <si>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</si>
  <si>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</si>
  <si>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</si>
  <si>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</si>
  <si>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</si>
  <si>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</si>
  <si>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</si>
  <si>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</si>
  <si>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</si>
  <si>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</si>
  <si>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</si>
  <si>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</si>
  <si>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</si>
  <si>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</si>
  <si>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</si>
  <si>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</si>
  <si>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</si>
  <si>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</si>
  <si>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</si>
  <si>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</si>
  <si>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</si>
  <si>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</si>
  <si>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</si>
  <si>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</si>
  <si>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</si>
  <si>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</si>
  <si>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</si>
  <si>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</si>
  <si>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</si>
  <si>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</si>
  <si>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</si>
  <si>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</si>
  <si>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</si>
  <si>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</si>
  <si>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</si>
  <si>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</si>
  <si>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</si>
  <si>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</si>
  <si>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</si>
  <si>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</si>
  <si>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</si>
  <si>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</si>
  <si>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</si>
  <si>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</si>
  <si>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</si>
  <si>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</si>
  <si>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</si>
  <si>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</si>
  <si>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</si>
  <si>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</si>
  <si>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</si>
  <si>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</si>
  <si>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</si>
  <si>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</si>
  <si>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</si>
  <si>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</si>
  <si>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</si>
  <si>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</si>
  <si>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</si>
  <si>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</si>
  <si>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</si>
  <si>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</si>
  <si>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</si>
  <si>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</si>
  <si>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</si>
  <si>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</si>
  <si>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</si>
  <si>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</si>
  <si>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</si>
  <si>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</si>
  <si>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</si>
  <si>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</si>
  <si>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</si>
  <si>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</si>
  <si>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</si>
  <si>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</si>
  <si>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</si>
  <si>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</si>
  <si>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</si>
  <si>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</si>
  <si>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</si>
  <si>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</si>
  <si>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</si>
  <si>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</si>
  <si>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</si>
  <si>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</si>
  <si>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</si>
  <si>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</si>
  <si>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</si>
  <si>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</si>
  <si>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</si>
  <si>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</si>
  <si>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</si>
  <si>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</si>
  <si>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</si>
  <si>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</si>
  <si>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</si>
  <si>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</si>
  <si>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</si>
  <si>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</si>
  <si>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</si>
  <si>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</si>
  <si>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</si>
  <si>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</si>
  <si>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</si>
  <si>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</si>
  <si>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</si>
  <si>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</si>
  <si>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</si>
  <si>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</si>
  <si>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</si>
  <si>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</si>
  <si>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</si>
  <si>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</si>
  <si>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</si>
  <si>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</si>
  <si>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</si>
  <si>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</si>
  <si>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</si>
  <si>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</si>
  <si>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</si>
  <si>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</si>
  <si>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</si>
  <si>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</si>
  <si>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</si>
  <si>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</si>
  <si>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</si>
  <si>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</si>
  <si>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</si>
  <si>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</si>
  <si>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</si>
  <si>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</si>
  <si>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</si>
  <si>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</si>
  <si>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</si>
  <si>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</si>
  <si>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</si>
  <si>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</si>
  <si>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</si>
  <si>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</si>
  <si>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</si>
  <si>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</si>
  <si>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</si>
  <si>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</si>
  <si>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</si>
  <si>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</si>
  <si>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</si>
  <si>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</si>
  <si>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</si>
  <si>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</si>
  <si>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</si>
  <si>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</si>
  <si>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</si>
  <si>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</si>
  <si>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</si>
  <si>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</si>
  <si>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</si>
  <si>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</si>
  <si>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</si>
  <si>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</si>
  <si>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</si>
  <si>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</si>
  <si>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</si>
  <si>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</si>
  <si>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</si>
  <si>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</si>
  <si>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</si>
  <si>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</si>
  <si>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</si>
  <si>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</si>
  <si>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</si>
  <si>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</si>
  <si>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</si>
  <si>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</si>
  <si>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</si>
  <si>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</si>
  <si>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</si>
  <si>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</si>
  <si>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</si>
  <si>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</si>
  <si>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</si>
  <si>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</si>
  <si>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</si>
  <si>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</si>
  <si>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</si>
  <si>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</si>
  <si>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</si>
  <si>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</si>
  <si>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</si>
  <si>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</si>
  <si>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</si>
  <si>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</si>
  <si>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</si>
  <si>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</si>
  <si>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</si>
  <si>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</si>
  <si>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</si>
  <si>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</si>
  <si>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</si>
  <si>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</si>
  <si>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</si>
  <si>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</si>
  <si>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</si>
  <si>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</si>
  <si>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</si>
  <si>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</si>
  <si>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</si>
  <si>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</si>
  <si>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</si>
  <si>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</si>
  <si>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</si>
  <si>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</si>
  <si>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</si>
  <si>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</si>
  <si>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</si>
  <si>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</si>
  <si>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</si>
  <si>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</si>
  <si>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</si>
  <si>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</si>
  <si>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</si>
  <si>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</si>
  <si>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</si>
  <si>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</si>
  <si>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</si>
  <si>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</si>
  <si>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</si>
  <si>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</si>
  <si>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</si>
  <si>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</si>
  <si>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</si>
  <si>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</si>
  <si>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</si>
  <si>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</si>
  <si>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</si>
  <si>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</si>
  <si>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</si>
  <si>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</si>
  <si>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</si>
  <si>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</si>
  <si>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</si>
  <si>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</si>
  <si>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</si>
  <si>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</si>
  <si>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</si>
  <si>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</si>
  <si>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</si>
  <si>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</si>
  <si>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</si>
  <si>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</si>
  <si>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</si>
  <si>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</si>
  <si>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</si>
  <si>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</si>
  <si>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</si>
  <si>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</si>
  <si>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</si>
  <si>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</si>
  <si>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</si>
  <si>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</si>
  <si>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</si>
  <si>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</si>
  <si>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</si>
  <si>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</si>
  <si>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</si>
  <si>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</si>
  <si>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</si>
  <si>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</si>
  <si>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</si>
  <si>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</si>
  <si>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</si>
  <si>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</si>
  <si>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</si>
  <si>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</si>
  <si>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</si>
  <si>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</si>
  <si>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</si>
  <si>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</si>
  <si>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</si>
  <si>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</si>
  <si>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</si>
  <si>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</si>
  <si>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</si>
  <si>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</si>
  <si>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</si>
  <si>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</si>
  <si>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</si>
  <si>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</si>
  <si>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</si>
  <si>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</si>
  <si>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</si>
  <si>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</si>
  <si>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</si>
  <si>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</si>
  <si>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</si>
  <si>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</si>
  <si>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</si>
  <si>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</si>
  <si>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</si>
  <si>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</si>
  <si>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</si>
  <si>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</si>
  <si>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</si>
  <si>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</si>
  <si>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</si>
  <si>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</si>
  <si>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</si>
  <si>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</si>
  <si>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</si>
  <si>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</si>
  <si>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</si>
  <si>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</si>
  <si>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</si>
  <si>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</si>
  <si>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</si>
  <si>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</si>
  <si>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</si>
  <si>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</si>
  <si>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</si>
  <si>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</si>
  <si>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</si>
  <si>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</si>
  <si>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</si>
  <si>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</si>
  <si>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</si>
  <si>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</si>
  <si>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</si>
  <si>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</si>
  <si>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</si>
  <si>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</si>
  <si>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</si>
  <si>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</si>
  <si>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</si>
  <si>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</si>
  <si>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</si>
  <si>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</si>
  <si>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</si>
  <si>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</si>
  <si>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</si>
  <si>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</si>
  <si>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</si>
  <si>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</si>
  <si>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</si>
  <si>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</si>
  <si>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</si>
  <si>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</si>
  <si>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</si>
  <si>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</si>
  <si>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</si>
  <si>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</si>
  <si>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</si>
  <si>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</si>
  <si>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</si>
  <si>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</si>
  <si>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</si>
  <si>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</si>
  <si>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</si>
  <si>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</si>
  <si>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</si>
  <si>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</si>
  <si>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</si>
  <si>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</si>
  <si>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</si>
  <si>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</si>
  <si>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</si>
  <si>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</si>
  <si>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</si>
  <si>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</si>
  <si>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</si>
  <si>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</si>
  <si>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</si>
  <si>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</si>
  <si>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</si>
  <si>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</si>
  <si>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</si>
  <si>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</si>
  <si>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</si>
  <si>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</si>
  <si>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</si>
  <si>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</si>
  <si>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</si>
  <si>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</si>
  <si>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</si>
  <si>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</si>
  <si>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</si>
  <si>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</si>
  <si>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</si>
  <si>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</si>
  <si>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</si>
  <si>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</si>
  <si>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</si>
  <si>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</si>
  <si>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</si>
  <si>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</si>
  <si>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</si>
  <si>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</si>
  <si>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</si>
  <si>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</si>
  <si>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</si>
  <si>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</si>
  <si>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</si>
  <si>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</si>
  <si>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</si>
  <si>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</si>
  <si>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</si>
  <si>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</si>
  <si>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</si>
  <si>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</si>
  <si>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</si>
  <si>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</si>
  <si>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</si>
  <si>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</si>
  <si>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</si>
  <si>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</si>
  <si>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</si>
  <si>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</si>
  <si>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</si>
  <si>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</si>
  <si>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</si>
  <si>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</si>
  <si>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</si>
  <si>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</si>
  <si>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</si>
  <si>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</si>
  <si>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</si>
  <si>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</si>
  <si>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</si>
  <si>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</si>
  <si>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</si>
  <si>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</si>
  <si>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</si>
  <si>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</si>
  <si>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</si>
  <si>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</si>
  <si>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</si>
  <si>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</si>
  <si>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</si>
  <si>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</si>
  <si>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</si>
  <si>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</si>
  <si>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</si>
  <si>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</si>
  <si>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</si>
  <si>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</si>
  <si>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</si>
  <si>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</si>
  <si>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</si>
  <si>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</si>
  <si>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</si>
  <si>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</si>
  <si>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</si>
  <si>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</si>
  <si>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</si>
  <si>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</si>
  <si>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</si>
  <si>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</si>
  <si>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</si>
  <si>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</si>
  <si>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</si>
  <si>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</si>
  <si>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</si>
  <si>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</si>
  <si>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</si>
  <si>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</si>
  <si>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</si>
  <si>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</si>
  <si>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</si>
  <si>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</si>
  <si>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</si>
  <si>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</si>
  <si>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</si>
  <si>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</si>
  <si>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</si>
  <si>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</si>
  <si>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</si>
  <si>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</si>
  <si>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</si>
  <si>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</si>
  <si>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</si>
  <si>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</si>
  <si>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</si>
  <si>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</si>
  <si>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</si>
  <si>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</si>
  <si>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</si>
  <si>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</si>
  <si>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</si>
  <si>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</si>
  <si>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</si>
  <si>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</si>
  <si>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</si>
  <si>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</si>
  <si>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</si>
  <si>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</si>
  <si>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</si>
  <si>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</si>
  <si>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</si>
  <si>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</si>
  <si>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</si>
  <si>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</si>
  <si>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</si>
  <si>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</si>
  <si>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</si>
  <si>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</si>
  <si>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</si>
  <si>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</si>
  <si>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</si>
  <si>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</si>
  <si>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</si>
  <si>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</si>
  <si>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</si>
  <si>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</si>
  <si>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</si>
  <si>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</si>
  <si>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</si>
  <si>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</si>
  <si>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</si>
  <si>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</si>
  <si>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</si>
  <si>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</si>
  <si>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</si>
  <si>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</si>
  <si>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</si>
  <si>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</si>
  <si>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</si>
  <si>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</si>
  <si>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</si>
  <si>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</si>
  <si>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</si>
  <si>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</si>
  <si>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</si>
  <si>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</si>
  <si>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</si>
  <si>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</si>
  <si>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</si>
  <si>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</si>
  <si>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</si>
  <si>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</si>
  <si>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</si>
  <si>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</si>
  <si>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</si>
  <si>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</si>
  <si>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</si>
  <si>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</si>
  <si>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</si>
  <si>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</si>
  <si>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</si>
  <si>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</si>
  <si>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</si>
  <si>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</si>
  <si>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</si>
  <si>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</si>
  <si>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</si>
  <si>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</si>
  <si>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</si>
  <si>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</si>
  <si>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</si>
  <si>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</si>
  <si>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</si>
  <si>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</si>
  <si>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</si>
  <si>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</si>
  <si>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</si>
  <si>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</si>
  <si>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</si>
  <si>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</si>
  <si>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</si>
  <si>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</si>
  <si>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</si>
  <si>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</si>
  <si>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</si>
  <si>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</si>
  <si>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</si>
  <si>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</si>
  <si>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</si>
  <si>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</si>
  <si>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</si>
  <si>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</si>
  <si>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</si>
  <si>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</si>
  <si>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</si>
  <si>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</si>
  <si>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</si>
  <si>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</si>
  <si>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</si>
  <si>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</si>
  <si>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</si>
  <si>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</si>
  <si>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</si>
  <si>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</si>
  <si>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</si>
  <si>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</si>
  <si>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</si>
  <si>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</si>
  <si>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</si>
  <si>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</si>
  <si>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</si>
  <si>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</si>
  <si>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</si>
  <si>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</si>
  <si>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</si>
  <si>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</si>
  <si>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</si>
  <si>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</si>
  <si>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</si>
  <si>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</si>
  <si>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</si>
  <si>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</si>
  <si>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</si>
  <si>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</si>
  <si>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</si>
  <si>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</si>
  <si>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</si>
  <si>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</si>
  <si>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</si>
  <si>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</si>
  <si>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</si>
  <si>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</si>
  <si>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</si>
  <si>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</si>
  <si>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</si>
  <si>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</si>
  <si>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</si>
  <si>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</si>
  <si>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</si>
  <si>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</si>
  <si>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</si>
  <si>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</si>
  <si>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</si>
  <si>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</si>
  <si>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</si>
  <si>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</si>
  <si>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</si>
  <si>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</si>
  <si>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</si>
  <si>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</si>
  <si>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</si>
  <si>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</si>
  <si>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</si>
  <si>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</si>
  <si>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</si>
  <si>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</si>
  <si>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</si>
  <si>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</si>
  <si>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</si>
  <si>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</si>
  <si>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</si>
  <si>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</si>
  <si>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</si>
  <si>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</si>
  <si>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</si>
  <si>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</si>
  <si>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</si>
  <si>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</si>
  <si>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</si>
  <si>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</si>
  <si>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</si>
  <si>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</si>
  <si>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</si>
  <si>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</si>
  <si>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</si>
  <si>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</si>
  <si>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</si>
  <si>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</si>
  <si>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</si>
  <si>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</si>
  <si>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</si>
  <si>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</si>
  <si>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</si>
  <si>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</si>
  <si>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</si>
  <si>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</si>
  <si>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</si>
  <si>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</si>
  <si>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</si>
  <si>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</si>
  <si>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</si>
  <si>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</si>
  <si>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</si>
  <si>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</si>
  <si>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</si>
  <si>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</si>
  <si>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</si>
  <si>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</si>
  <si>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</si>
  <si>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</si>
  <si>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</si>
  <si>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</si>
  <si>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</si>
  <si>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</si>
  <si>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</si>
  <si>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</si>
  <si>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</si>
  <si>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</si>
  <si>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</si>
  <si>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</si>
  <si>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</si>
  <si>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</si>
  <si>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</si>
  <si>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</si>
  <si>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</si>
  <si>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</si>
  <si>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</si>
  <si>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</si>
  <si>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</si>
  <si>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</si>
  <si>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</si>
  <si>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</si>
  <si>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</si>
  <si>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</si>
  <si>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</si>
  <si>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</si>
  <si>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</si>
  <si>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</si>
  <si>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</si>
  <si>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</si>
  <si>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</si>
  <si>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</si>
  <si>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</si>
  <si>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</si>
  <si>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</si>
  <si>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</si>
  <si>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</si>
  <si>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</si>
  <si>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</si>
  <si>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</si>
  <si>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</si>
  <si>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</si>
  <si>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</si>
  <si>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</si>
  <si>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</si>
  <si>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</si>
  <si>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</si>
  <si>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</si>
  <si>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</si>
  <si>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</si>
  <si>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</si>
  <si>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</si>
  <si>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</si>
  <si>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</si>
  <si>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</si>
  <si>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</si>
  <si>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</si>
  <si>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</si>
  <si>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</si>
  <si>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</si>
  <si>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</si>
  <si>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</si>
  <si>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</si>
  <si>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</si>
  <si>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</si>
  <si>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</si>
  <si>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</si>
  <si>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</si>
  <si>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</si>
  <si>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</si>
  <si>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</si>
  <si>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</si>
  <si>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</si>
  <si>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</si>
  <si>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</si>
  <si>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</si>
  <si>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</si>
  <si>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</si>
  <si>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</si>
  <si>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</si>
  <si>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</si>
  <si>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</si>
  <si>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</si>
  <si>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</si>
  <si>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</si>
  <si>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</si>
  <si>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</si>
  <si>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</si>
  <si>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</si>
  <si>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</si>
  <si>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</si>
  <si>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</si>
  <si>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</si>
  <si>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</si>
  <si>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</si>
  <si>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</si>
  <si>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</si>
  <si>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</si>
  <si>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</si>
  <si>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</si>
  <si>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</si>
  <si>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</si>
  <si>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</si>
  <si>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</si>
  <si>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</si>
  <si>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</si>
  <si>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</si>
  <si>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</si>
  <si>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</si>
  <si>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</si>
  <si>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</si>
  <si>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</si>
  <si>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</si>
  <si>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</si>
  <si>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</si>
  <si>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</si>
  <si>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</si>
  <si>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</si>
  <si>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</si>
  <si>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</si>
  <si>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</si>
  <si>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</si>
  <si>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</si>
  <si>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</si>
  <si>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</si>
  <si>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</si>
  <si>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</si>
  <si>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</si>
  <si>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</si>
  <si>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</si>
  <si>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</si>
  <si>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</si>
  <si>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</si>
  <si>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</si>
  <si>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</si>
  <si>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</si>
  <si>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</si>
  <si>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</si>
  <si>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</si>
  <si>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</si>
  <si>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</si>
  <si>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</si>
  <si>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</si>
  <si>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</si>
  <si>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</si>
  <si>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</si>
  <si>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</si>
  <si>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</si>
  <si>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</si>
  <si>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</si>
  <si>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</si>
  <si>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</si>
  <si>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</si>
  <si>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</si>
  <si>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</si>
  <si>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</si>
  <si>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</si>
  <si>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</si>
  <si>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</si>
  <si>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</si>
  <si>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</si>
  <si>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</si>
  <si>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</si>
  <si>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</si>
  <si>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</si>
  <si>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</si>
  <si>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</si>
  <si>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</si>
  <si>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</si>
  <si>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</si>
  <si>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</si>
  <si>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</si>
  <si>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</si>
  <si>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</si>
  <si>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</si>
  <si>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</si>
  <si>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</si>
  <si>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</si>
  <si>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</si>
  <si>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</si>
  <si>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</si>
  <si>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</si>
  <si>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</si>
  <si>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</si>
  <si>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</si>
  <si>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</si>
  <si>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</si>
  <si>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</si>
  <si>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</si>
  <si>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</si>
  <si>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</si>
  <si>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</si>
  <si>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</si>
  <si>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</si>
  <si>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</si>
  <si>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</si>
  <si>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</si>
  <si>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</si>
  <si>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</si>
  <si>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</si>
  <si>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</si>
  <si>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</si>
  <si>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</si>
  <si>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</si>
  <si>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</si>
  <si>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</si>
  <si>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</si>
  <si>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</si>
  <si>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</si>
  <si>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</si>
  <si>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</si>
  <si>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</si>
  <si>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</si>
  <si>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</si>
  <si>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</si>
  <si>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</si>
  <si>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</si>
  <si>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</si>
  <si>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</si>
  <si>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</si>
  <si>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</si>
  <si>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</si>
  <si>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</si>
  <si>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</si>
  <si>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</si>
  <si>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</si>
  <si>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</si>
  <si>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</si>
  <si>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</si>
  <si>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</si>
  <si>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</si>
  <si>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</si>
  <si>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</si>
  <si>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</si>
  <si>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</si>
  <si>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</si>
  <si>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</si>
  <si>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</si>
  <si>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</si>
  <si>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</si>
  <si>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</si>
  <si>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</si>
  <si>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</si>
  <si>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</si>
  <si>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</si>
  <si>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</si>
  <si>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</si>
  <si>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</si>
  <si>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</si>
  <si>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</si>
  <si>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</si>
  <si>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</si>
  <si>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</si>
  <si>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</si>
  <si>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</si>
  <si>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</si>
  <si>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</si>
  <si>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</si>
  <si>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</si>
  <si>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</si>
  <si>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</si>
  <si>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</si>
  <si>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</si>
  <si>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</si>
  <si>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</si>
  <si>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</si>
  <si>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</si>
  <si>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</si>
  <si>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</si>
  <si>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</si>
  <si>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</si>
  <si>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</si>
  <si>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</si>
  <si>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</si>
  <si>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</si>
  <si>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</si>
  <si>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</si>
  <si>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</si>
  <si>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</si>
  <si>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</si>
  <si>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</si>
  <si>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</si>
  <si>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</si>
  <si>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</si>
  <si>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</si>
  <si>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</si>
  <si>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</si>
  <si>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</si>
  <si>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</si>
  <si>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</si>
  <si>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</si>
  <si>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</si>
  <si>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</si>
  <si>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</si>
  <si>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</si>
  <si>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</si>
  <si>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</si>
  <si>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</si>
  <si>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</si>
  <si>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</si>
  <si>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</si>
  <si>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</si>
  <si>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</si>
  <si>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</si>
  <si>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</si>
  <si>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</si>
  <si>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</si>
  <si>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</si>
  <si>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</si>
  <si>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</si>
  <si>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</si>
  <si>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</si>
  <si>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</si>
  <si>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</si>
  <si>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</si>
  <si>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</si>
  <si>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</si>
  <si>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</si>
  <si>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</si>
  <si>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</si>
  <si>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</si>
  <si>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</si>
  <si>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</si>
  <si>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</si>
  <si>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</si>
  <si>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</si>
  <si>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</si>
  <si>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</si>
  <si>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</si>
  <si>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</si>
  <si>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</si>
  <si>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</si>
  <si>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</si>
  <si>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</si>
  <si>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</si>
  <si>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</si>
  <si>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</si>
  <si>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</si>
  <si>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</si>
  <si>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</si>
  <si>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</si>
  <si>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</si>
  <si>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</si>
  <si>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</si>
  <si>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</si>
  <si>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</si>
  <si>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</si>
  <si>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</si>
  <si>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</si>
  <si>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</si>
  <si>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</si>
  <si>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</si>
  <si>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</si>
  <si>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</si>
  <si>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</si>
  <si>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</si>
  <si>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</si>
  <si>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</si>
  <si>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</si>
  <si>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</si>
  <si>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</si>
  <si>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</si>
  <si>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</si>
  <si>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</si>
  <si>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</si>
  <si>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</si>
  <si>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</si>
  <si>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</si>
  <si>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</si>
  <si>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</si>
  <si>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</si>
  <si>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</si>
  <si>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</si>
  <si>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</si>
  <si>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</si>
  <si>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</si>
  <si>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</si>
  <si>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</si>
  <si>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</si>
  <si>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</si>
  <si>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</si>
  <si>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</si>
  <si>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</si>
  <si>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</si>
  <si>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</si>
  <si>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</si>
  <si>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</si>
  <si>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</si>
  <si>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</si>
  <si>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</si>
  <si>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</si>
  <si>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</si>
  <si>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</si>
  <si>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</si>
  <si>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</si>
  <si>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</si>
  <si>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</si>
  <si>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</si>
  <si>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</si>
  <si>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</si>
  <si>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</si>
  <si>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</si>
  <si>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</si>
  <si>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</si>
  <si>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</si>
  <si>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</si>
  <si>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</si>
  <si>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</si>
  <si>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</si>
  <si>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</si>
  <si>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</si>
  <si>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</si>
  <si>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</si>
  <si>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</si>
  <si>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</si>
  <si>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</si>
  <si>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</si>
  <si>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</si>
  <si>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</si>
  <si>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</si>
  <si>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</si>
  <si>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</si>
  <si>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</si>
  <si>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</si>
  <si>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</si>
  <si>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</si>
  <si>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</si>
  <si>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</si>
  <si>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</si>
  <si>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</si>
  <si>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</si>
  <si>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</si>
  <si>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</si>
  <si>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</si>
  <si>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</si>
  <si>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</si>
  <si>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</si>
  <si>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</si>
  <si>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</si>
  <si>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</si>
  <si>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</si>
  <si>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</si>
  <si>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</si>
  <si>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</si>
  <si>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</si>
  <si>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</si>
  <si>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</si>
  <si>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</si>
  <si>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</si>
  <si>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</si>
  <si>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</si>
  <si>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</si>
  <si>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</si>
  <si>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</si>
  <si>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</si>
  <si>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</si>
  <si>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</si>
  <si>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</si>
  <si>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</si>
  <si>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</si>
  <si>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</si>
  <si>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</si>
  <si>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</si>
  <si>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</si>
  <si>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</si>
  <si>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</si>
  <si>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</si>
  <si>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</si>
  <si>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</si>
  <si>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</si>
  <si>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</si>
  <si>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</si>
  <si>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</si>
  <si>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</si>
  <si>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</si>
  <si>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</si>
  <si>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</si>
  <si>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</si>
  <si>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</si>
  <si>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</si>
  <si>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</si>
  <si>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</si>
  <si>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</si>
  <si>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</si>
  <si>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</si>
  <si>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</si>
  <si>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</si>
  <si>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</si>
  <si>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</si>
  <si>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</si>
  <si>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</si>
  <si>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</si>
  <si>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</si>
  <si>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</si>
  <si>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</si>
  <si>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</si>
  <si>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</si>
  <si>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</si>
  <si>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</si>
  <si>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</si>
  <si>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</si>
  <si>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</si>
  <si>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</si>
  <si>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</si>
  <si>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</si>
  <si>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</si>
  <si>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</si>
  <si>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</si>
  <si>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</si>
  <si>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</si>
  <si>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</si>
  <si>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</si>
  <si>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</si>
  <si>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</si>
  <si>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</si>
  <si>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</si>
  <si>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</si>
  <si>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</si>
  <si>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</si>
  <si>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</si>
  <si>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</si>
  <si>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</si>
  <si>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</si>
  <si>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</si>
  <si>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</si>
  <si>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</si>
  <si>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</si>
  <si>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</si>
  <si>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</si>
  <si>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</si>
  <si>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</si>
  <si>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</si>
  <si>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</si>
  <si>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</si>
  <si>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</si>
  <si>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</si>
  <si>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</si>
  <si>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</si>
  <si>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</si>
  <si>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</si>
  <si>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</si>
  <si>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</si>
  <si>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</si>
  <si>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</si>
  <si>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</si>
  <si>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</si>
  <si>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</si>
  <si>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</si>
  <si>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</si>
  <si>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</si>
  <si>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</si>
  <si>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</si>
  <si>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</si>
  <si>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</si>
  <si>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</si>
  <si>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</si>
  <si>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</si>
  <si>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</si>
  <si>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</si>
  <si>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</si>
  <si>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</si>
  <si>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</si>
  <si>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</si>
  <si>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</si>
  <si>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</si>
  <si>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</si>
  <si>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</si>
  <si>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</si>
  <si>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</si>
  <si>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</si>
  <si>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</si>
  <si>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</si>
  <si>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</si>
  <si>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</si>
  <si>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</si>
  <si>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</si>
  <si>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</si>
  <si>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</si>
  <si>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</si>
  <si>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</si>
  <si>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</si>
  <si>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</si>
  <si>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</si>
  <si>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</si>
  <si>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</si>
  <si>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</si>
  <si>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</si>
  <si>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</si>
  <si>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</si>
  <si>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</si>
  <si>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</si>
  <si>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</si>
  <si>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</si>
  <si>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</si>
  <si>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</si>
  <si>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</si>
  <si>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</si>
  <si>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</si>
  <si>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</si>
  <si>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</si>
  <si>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</si>
  <si>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</si>
  <si>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</si>
  <si>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</si>
  <si>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</si>
  <si>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</si>
  <si>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</si>
  <si>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</si>
  <si>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</si>
  <si>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</si>
  <si>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</si>
  <si>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</si>
  <si>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</si>
  <si>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</si>
  <si>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</si>
  <si>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</si>
  <si>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</si>
  <si>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</si>
  <si>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</si>
  <si>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</si>
  <si>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</si>
  <si>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</si>
  <si>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</si>
  <si>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</si>
  <si>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</si>
  <si>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</si>
  <si>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</si>
  <si>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</si>
  <si>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</si>
  <si>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</si>
  <si>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</si>
  <si>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</si>
  <si>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</si>
  <si>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</si>
  <si>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</si>
  <si>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</si>
  <si>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</si>
  <si>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</si>
  <si>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</si>
  <si>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</si>
  <si>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</si>
  <si>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</si>
  <si>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</si>
  <si>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</si>
  <si>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</si>
  <si>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</si>
  <si>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</si>
  <si>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</si>
  <si>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</si>
  <si>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</si>
  <si>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</si>
  <si>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</si>
  <si>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</si>
  <si>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</si>
  <si>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</si>
  <si>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</si>
  <si>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</si>
  <si>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</si>
  <si>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</si>
  <si>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</si>
  <si>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</si>
  <si>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</si>
  <si>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</si>
  <si>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</si>
  <si>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</si>
  <si>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</si>
  <si>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</si>
  <si>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</si>
  <si>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</si>
  <si>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</si>
  <si>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</si>
  <si>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</si>
  <si>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</si>
  <si>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</si>
  <si>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</si>
  <si>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</si>
  <si>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</si>
  <si>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</si>
  <si>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</si>
  <si>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</si>
  <si>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</si>
  <si>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</si>
  <si>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</si>
  <si>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</si>
  <si>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</si>
  <si>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</si>
  <si>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</si>
  <si>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</si>
  <si>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</si>
  <si>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</si>
  <si>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</si>
  <si>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</si>
  <si>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</si>
  <si>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</si>
  <si>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</si>
  <si>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</si>
  <si>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</si>
  <si>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</si>
  <si>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</si>
  <si>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</si>
  <si>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</si>
  <si>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</si>
  <si>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</si>
  <si>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</si>
  <si>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</si>
  <si>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</si>
  <si>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</si>
  <si>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</si>
  <si>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</si>
  <si>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</si>
  <si>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</si>
  <si>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</si>
  <si>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</si>
  <si>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</si>
  <si>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</si>
  <si>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</si>
  <si>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</si>
  <si>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</si>
  <si>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</si>
  <si>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</si>
  <si>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</si>
  <si>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</si>
  <si>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</si>
  <si>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</si>
  <si>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</si>
  <si>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</si>
  <si>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</si>
  <si>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</si>
  <si>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</si>
  <si>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</si>
  <si>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</si>
  <si>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</si>
  <si>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</si>
  <si>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</si>
  <si>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</si>
  <si>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</si>
  <si>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</si>
  <si>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</si>
  <si>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</si>
  <si>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</si>
  <si>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</si>
  <si>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</si>
  <si>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</si>
  <si>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</si>
  <si>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</si>
  <si>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</si>
  <si>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</si>
  <si>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</si>
  <si>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</si>
  <si>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</si>
  <si>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</si>
  <si>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</si>
  <si>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</si>
  <si>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</si>
  <si>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</si>
  <si>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</si>
  <si>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</si>
  <si>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</si>
  <si>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</si>
  <si>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</si>
  <si>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</si>
  <si>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</si>
  <si>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</si>
  <si>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</si>
  <si>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</si>
  <si>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</si>
  <si>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</si>
  <si>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</si>
  <si>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</si>
  <si>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</si>
  <si>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</si>
  <si>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</si>
  <si>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</si>
  <si>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</si>
  <si>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</si>
  <si>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</si>
  <si>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</si>
  <si>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</si>
  <si>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</si>
  <si>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</si>
  <si>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</si>
  <si>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</si>
  <si>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</si>
  <si>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</si>
  <si>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</si>
  <si>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</si>
  <si>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</si>
  <si>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</si>
  <si>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</si>
  <si>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</si>
  <si>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</si>
  <si>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</si>
  <si>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</si>
  <si>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</si>
  <si>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</si>
  <si>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</si>
  <si>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</si>
  <si>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</si>
  <si>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</si>
  <si>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</si>
  <si>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</si>
  <si>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</si>
  <si>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</si>
  <si>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</si>
  <si>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</si>
  <si>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</si>
  <si>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</si>
  <si>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</si>
  <si>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</si>
  <si>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</si>
  <si>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</si>
  <si>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</si>
  <si>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</si>
  <si>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</si>
  <si>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</si>
  <si>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</si>
  <si>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</si>
  <si>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</si>
  <si>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</si>
  <si>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</si>
  <si>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</si>
  <si>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</si>
  <si>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</si>
  <si>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</si>
  <si>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</si>
  <si>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</si>
  <si>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</si>
  <si>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</si>
  <si>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</si>
  <si>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</si>
  <si>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</si>
  <si>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</si>
  <si>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</si>
  <si>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</si>
  <si>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</si>
  <si>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</si>
  <si>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</si>
  <si>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</si>
  <si>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</si>
  <si>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</si>
  <si>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</si>
  <si>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</si>
  <si>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</si>
  <si>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</si>
  <si>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</si>
  <si>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</si>
  <si>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</si>
  <si>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</si>
  <si>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</si>
  <si>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</si>
  <si>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</si>
  <si>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</si>
  <si>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</si>
  <si>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</si>
  <si>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</si>
  <si>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</si>
  <si>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</si>
  <si>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</si>
  <si>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</si>
  <si>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</si>
  <si>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</si>
  <si>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</si>
  <si>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</si>
  <si>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</si>
  <si>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</si>
  <si>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</si>
  <si>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</si>
  <si>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</si>
  <si>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</si>
  <si>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</si>
  <si>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</si>
  <si>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</si>
  <si>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</si>
  <si>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</si>
  <si>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</si>
  <si>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</si>
  <si>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</si>
  <si>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</si>
  <si>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</si>
  <si>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</si>
  <si>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</si>
  <si>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</si>
  <si>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</si>
  <si>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</si>
  <si>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</si>
  <si>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</si>
  <si>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</si>
  <si>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</si>
  <si>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</si>
  <si>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</si>
  <si>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</si>
  <si>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</si>
  <si>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</si>
  <si>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</si>
  <si>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</si>
  <si>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</si>
  <si>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</si>
  <si>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</si>
  <si>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</si>
  <si>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</si>
  <si>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</si>
  <si>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</si>
  <si>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</si>
  <si>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</si>
  <si>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</si>
  <si>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</si>
  <si>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</si>
  <si>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</si>
  <si>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</si>
  <si>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</si>
  <si>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</si>
  <si>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</si>
  <si>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</si>
  <si>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</si>
  <si>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</si>
  <si>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</si>
  <si>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</si>
  <si>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</si>
  <si>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</si>
  <si>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</si>
  <si>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</si>
  <si>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</si>
  <si>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</si>
  <si>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</si>
  <si>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</si>
  <si>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</si>
  <si>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</si>
  <si>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</si>
  <si>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</si>
  <si>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</si>
  <si>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</si>
  <si>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</si>
  <si>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</si>
  <si>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</si>
  <si>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</si>
  <si>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</si>
  <si>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</si>
  <si>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</si>
  <si>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</si>
  <si>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</si>
  <si>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</si>
  <si>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</si>
  <si>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</si>
  <si>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</si>
  <si>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</si>
  <si>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</si>
  <si>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</si>
  <si>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</si>
  <si>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</si>
  <si>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</si>
  <si>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</si>
  <si>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</si>
  <si>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</si>
  <si>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</si>
  <si>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</si>
  <si>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</si>
  <si>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</si>
  <si>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</si>
  <si>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</si>
  <si>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</si>
  <si>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</si>
  <si>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</si>
  <si>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</si>
  <si>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</si>
  <si>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</si>
  <si>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</si>
  <si>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</si>
  <si>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</si>
  <si>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</si>
  <si>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</si>
  <si>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</si>
  <si>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</si>
  <si>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</si>
  <si>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</si>
  <si>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</si>
  <si>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</si>
  <si>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</si>
  <si>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</si>
  <si>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</si>
  <si>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</si>
  <si>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</si>
  <si>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</si>
  <si>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</si>
  <si>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</si>
  <si>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</si>
  <si>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</si>
  <si>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</si>
  <si>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</si>
  <si>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</si>
  <si>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</si>
  <si>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</si>
  <si>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</si>
  <si>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</si>
  <si>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</si>
  <si>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</si>
  <si>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</si>
  <si>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</si>
  <si>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</si>
  <si>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</si>
  <si>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</si>
  <si>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</si>
  <si>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</si>
  <si>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</si>
  <si>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</si>
  <si>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</si>
  <si>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</si>
  <si>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</si>
  <si>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</si>
  <si>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</si>
  <si>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</si>
  <si>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</si>
  <si>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</si>
  <si>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</si>
  <si>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</si>
  <si>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</si>
  <si>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</si>
  <si>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</si>
  <si>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</si>
  <si>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</si>
  <si>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</si>
  <si>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</si>
  <si>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</si>
  <si>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</si>
  <si>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</si>
  <si>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</si>
  <si>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</si>
  <si>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</si>
  <si>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</si>
  <si>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</si>
  <si>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</si>
  <si>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</si>
  <si>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</si>
  <si>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</si>
  <si>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</si>
  <si>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</si>
  <si>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</si>
  <si>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</si>
  <si>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</si>
  <si>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</si>
  <si>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</si>
  <si>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</si>
  <si>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</si>
  <si>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</si>
  <si>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</si>
  <si>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</si>
  <si>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</si>
  <si>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</si>
  <si>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</si>
  <si>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</si>
  <si>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</si>
  <si>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</si>
  <si>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</si>
  <si>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</si>
  <si>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</si>
  <si>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</si>
  <si>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</si>
  <si>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</si>
  <si>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</si>
  <si>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</si>
  <si>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</si>
  <si>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</si>
  <si>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</si>
  <si>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</si>
  <si>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</si>
  <si>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</si>
  <si>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</si>
  <si>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</si>
  <si>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</si>
  <si>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</si>
  <si>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</si>
  <si>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</si>
  <si>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</si>
  <si>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</si>
  <si>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</si>
  <si>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</si>
  <si>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</si>
  <si>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</si>
  <si>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</si>
  <si>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</si>
  <si>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</si>
  <si>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</si>
  <si>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</si>
  <si>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</si>
  <si>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</si>
  <si>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</si>
  <si>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</si>
  <si>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</si>
  <si>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</si>
  <si>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</si>
  <si>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</si>
  <si>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</si>
  <si>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</si>
  <si>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</si>
  <si>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</si>
  <si>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</si>
  <si>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</si>
  <si>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</si>
  <si>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</si>
  <si>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</si>
  <si>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</si>
  <si>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</si>
  <si>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</si>
  <si>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</si>
  <si>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</si>
  <si>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</si>
  <si>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</si>
  <si>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</si>
  <si>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</si>
  <si>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</si>
  <si>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</si>
  <si>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</si>
  <si>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</si>
  <si>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</si>
  <si>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</si>
  <si>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</si>
  <si>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</si>
  <si>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</si>
  <si>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</si>
  <si>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</si>
  <si>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</si>
  <si>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</si>
  <si>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</si>
  <si>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</si>
  <si>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</si>
  <si>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</si>
  <si>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</si>
  <si>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</si>
  <si>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</si>
  <si>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</si>
  <si>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</si>
  <si>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</si>
  <si>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</si>
  <si>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</si>
  <si>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</si>
  <si>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</si>
  <si>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</si>
  <si>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</si>
  <si>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</si>
  <si>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</si>
  <si>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</si>
  <si>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</si>
  <si>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</si>
  <si>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</si>
  <si>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</si>
  <si>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</si>
  <si>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</si>
  <si>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</si>
  <si>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</si>
  <si>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</si>
  <si>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</si>
  <si>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</si>
  <si>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</si>
  <si>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</si>
  <si>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</si>
  <si>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</si>
  <si>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</si>
  <si>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</si>
  <si>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</si>
  <si>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</si>
  <si>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</si>
  <si>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</si>
  <si>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</si>
  <si>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</si>
  <si>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</si>
  <si>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</si>
  <si>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</si>
  <si>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</si>
  <si>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</si>
  <si>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</si>
  <si>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</si>
  <si>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</si>
  <si>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</si>
  <si>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</si>
  <si>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</si>
  <si>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</si>
  <si>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</si>
  <si>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</si>
  <si>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</si>
  <si>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</si>
  <si>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</si>
  <si>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</si>
  <si>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</si>
  <si>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</si>
  <si>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</si>
  <si>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</si>
  <si>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</si>
  <si>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</si>
  <si>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</si>
  <si>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</si>
  <si>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</si>
  <si>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</si>
  <si>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</si>
  <si>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</si>
  <si>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</si>
  <si>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</si>
  <si>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</si>
  <si>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</si>
  <si>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</si>
  <si>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</si>
  <si>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</si>
  <si>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</si>
  <si>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</si>
  <si>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</si>
  <si>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</si>
  <si>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</si>
  <si>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</si>
  <si>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</si>
  <si>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</si>
  <si>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</si>
  <si>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</si>
  <si>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</si>
  <si>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</si>
  <si>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</si>
  <si>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</si>
  <si>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</si>
  <si>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</si>
  <si>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</si>
  <si>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</si>
  <si>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</si>
  <si>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</si>
  <si>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</si>
  <si>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</si>
  <si>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</si>
  <si>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</si>
  <si>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</si>
  <si>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</si>
  <si>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</si>
  <si>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</si>
  <si>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</si>
  <si>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</si>
  <si>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</si>
  <si>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</si>
  <si>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</si>
  <si>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</si>
  <si>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</si>
  <si>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</si>
  <si>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</si>
  <si>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</si>
  <si>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</si>
  <si>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</si>
  <si>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</si>
  <si>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</si>
  <si>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</si>
  <si>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</si>
  <si>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</si>
  <si>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</si>
  <si>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</si>
  <si>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</si>
  <si>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</si>
  <si>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</si>
  <si>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</si>
  <si>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</si>
  <si>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</si>
  <si>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</si>
  <si>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</si>
  <si>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</si>
  <si>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</si>
  <si>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</si>
  <si>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</si>
  <si>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</si>
  <si>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</si>
  <si>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</si>
  <si>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</si>
  <si>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</si>
  <si>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</si>
  <si>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</si>
  <si>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</si>
  <si>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</si>
  <si>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</si>
  <si>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</si>
  <si>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</si>
  <si>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</si>
  <si>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</si>
  <si>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</si>
  <si>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</si>
  <si>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</si>
  <si>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</si>
  <si>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</si>
  <si>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</si>
  <si>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</si>
  <si>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</si>
  <si>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</si>
  <si>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</si>
  <si>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</si>
  <si>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</si>
  <si>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</si>
  <si>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</si>
  <si>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</si>
  <si>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</si>
  <si>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</si>
  <si>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</si>
  <si>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</si>
  <si>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</si>
  <si>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</si>
  <si>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</si>
  <si>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</si>
  <si>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</si>
  <si>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</si>
  <si>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</si>
  <si>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</si>
  <si>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</si>
  <si>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</si>
  <si>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</si>
  <si>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</si>
  <si>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</si>
  <si>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</si>
  <si>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</si>
  <si>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</si>
  <si>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</si>
  <si>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</si>
  <si>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</si>
  <si>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</si>
  <si>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</si>
  <si>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</si>
  <si>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</si>
  <si>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</si>
  <si>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</si>
  <si>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</si>
  <si>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</si>
  <si>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</si>
  <si>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</si>
  <si>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</si>
  <si>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</si>
  <si>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</si>
  <si>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</si>
  <si>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</si>
  <si>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</si>
  <si>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</si>
  <si>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</si>
  <si>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</si>
  <si>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</si>
  <si>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</si>
  <si>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</si>
  <si>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</si>
  <si>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</si>
  <si>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</si>
  <si>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</si>
  <si>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</si>
  <si>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</si>
  <si>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</si>
  <si>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</si>
  <si>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</si>
  <si>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</si>
  <si>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</si>
  <si>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</si>
  <si>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</si>
  <si>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</si>
  <si>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</si>
  <si>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</si>
  <si>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</si>
  <si>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</si>
  <si>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</si>
  <si>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</si>
  <si>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</si>
  <si>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</si>
  <si>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</si>
  <si>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</si>
  <si>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</si>
  <si>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</si>
  <si>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</si>
  <si>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</si>
  <si>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</si>
  <si>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</si>
  <si>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</si>
  <si>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</si>
  <si>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</si>
  <si>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</si>
  <si>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</si>
  <si>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</si>
  <si>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</si>
  <si>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</si>
  <si>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</si>
  <si>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</si>
  <si>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</si>
  <si>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</si>
  <si>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</si>
  <si>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</si>
  <si>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</si>
  <si>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</si>
  <si>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</si>
  <si>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</si>
  <si>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</si>
  <si>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</si>
  <si>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</si>
  <si>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</si>
  <si>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</si>
  <si>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</si>
  <si>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</si>
  <si>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</si>
  <si>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</si>
  <si>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</si>
  <si>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</si>
  <si>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</si>
  <si>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</si>
  <si>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</si>
  <si>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</si>
  <si>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</si>
  <si>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</si>
  <si>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</si>
  <si>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</si>
  <si>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</si>
  <si>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</si>
  <si>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</si>
  <si>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</si>
  <si>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</si>
  <si>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</si>
  <si>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</si>
  <si>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</si>
  <si>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</si>
  <si>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</si>
  <si>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</si>
  <si>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</si>
  <si>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</si>
  <si>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</si>
  <si>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</si>
  <si>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</si>
  <si>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</si>
  <si>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</si>
  <si>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</si>
  <si>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</si>
  <si>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</si>
  <si>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</si>
  <si>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</si>
  <si>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</si>
  <si>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</si>
  <si>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</si>
  <si>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</si>
  <si>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</si>
  <si>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</si>
  <si>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</si>
  <si>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</si>
  <si>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</si>
  <si>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</si>
  <si>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</si>
  <si>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</si>
  <si>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</si>
  <si>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</si>
  <si>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</si>
  <si>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</si>
  <si>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</si>
  <si>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</si>
  <si>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</si>
  <si>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</si>
  <si>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</si>
  <si>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</si>
  <si>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</si>
  <si>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</si>
  <si>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</si>
  <si>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</si>
  <si>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</si>
  <si>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</si>
  <si>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</si>
  <si>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</si>
  <si>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</si>
  <si>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</si>
  <si>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</si>
  <si>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</si>
  <si>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</si>
  <si>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</si>
  <si>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</si>
  <si>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</si>
  <si>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</si>
  <si>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</si>
  <si>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</si>
  <si>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</si>
  <si>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</si>
  <si>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</si>
  <si>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</si>
  <si>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</si>
  <si>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</si>
  <si>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</si>
  <si>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</si>
  <si>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</si>
  <si>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</si>
  <si>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</si>
  <si>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</si>
  <si>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</si>
  <si>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</si>
  <si>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</si>
  <si>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</si>
  <si>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</si>
  <si>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</si>
  <si>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</si>
  <si>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</si>
  <si>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</si>
  <si>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</si>
  <si>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</si>
  <si>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</si>
  <si>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</si>
  <si>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</si>
  <si>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</si>
  <si>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</si>
  <si>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</si>
  <si>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</si>
  <si>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</si>
  <si>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</si>
  <si>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</si>
  <si>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</si>
  <si>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</si>
  <si>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</si>
  <si>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</si>
  <si>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</si>
  <si>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</si>
  <si>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</si>
  <si>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</si>
  <si>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</si>
  <si>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</si>
  <si>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</si>
  <si>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</si>
  <si>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</si>
  <si>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</si>
  <si>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</si>
  <si>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</si>
  <si>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</si>
  <si>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</si>
  <si>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</si>
  <si>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</si>
  <si>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</si>
  <si>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</si>
  <si>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</si>
  <si>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</si>
  <si>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</si>
  <si>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</si>
  <si>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</si>
  <si>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</si>
  <si>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</si>
  <si>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</si>
  <si>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</si>
  <si>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</si>
  <si>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</si>
  <si>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</si>
  <si>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</si>
  <si>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</si>
  <si>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</si>
  <si>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</si>
  <si>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</si>
  <si>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</si>
  <si>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</si>
  <si>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</si>
  <si>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</si>
  <si>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</si>
  <si>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</si>
  <si>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</si>
  <si>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</si>
  <si>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</si>
  <si>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</si>
  <si>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</si>
  <si>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</si>
  <si>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</si>
  <si>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</si>
  <si>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</si>
  <si>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</si>
  <si>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</si>
  <si>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</si>
  <si>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</si>
  <si>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</si>
  <si>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</si>
  <si>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</si>
  <si>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</si>
  <si>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</si>
  <si>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</si>
  <si>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</si>
  <si>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</si>
  <si>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</si>
  <si>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</si>
  <si>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</si>
  <si>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</si>
  <si>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</si>
  <si>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</si>
  <si>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</si>
  <si>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</si>
  <si>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</si>
  <si>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</si>
  <si>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</si>
  <si>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</si>
  <si>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</si>
  <si>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</si>
  <si>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</si>
  <si>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</si>
  <si>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</si>
  <si>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</si>
  <si>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</si>
  <si>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</si>
  <si>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</si>
  <si>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</si>
  <si>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</si>
  <si>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</si>
  <si>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</si>
  <si>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</si>
  <si>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</si>
  <si>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</si>
  <si>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</si>
  <si>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</si>
  <si>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</si>
  <si>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</si>
  <si>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</si>
  <si>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</si>
  <si>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</si>
  <si>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</si>
  <si>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</si>
  <si>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</si>
  <si>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</si>
  <si>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</si>
  <si>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</si>
  <si>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</si>
  <si>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</si>
  <si>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</si>
  <si>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</si>
  <si>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</si>
  <si>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</si>
  <si>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</si>
  <si>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</si>
  <si>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</si>
  <si>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</si>
  <si>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</si>
  <si>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</si>
  <si>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</si>
  <si>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</si>
  <si>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</si>
  <si>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</si>
  <si>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</si>
  <si>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</si>
  <si>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</si>
  <si>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</si>
  <si>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</si>
  <si>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</si>
  <si>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</si>
  <si>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</si>
  <si>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</si>
  <si>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</si>
  <si>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</si>
  <si>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</si>
  <si>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</si>
  <si>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</si>
  <si>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</si>
  <si>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</si>
  <si>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</si>
  <si>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</si>
  <si>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</si>
  <si>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</si>
  <si>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</si>
  <si>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</si>
  <si>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</si>
  <si>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</si>
  <si>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</si>
  <si>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</si>
  <si>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</si>
  <si>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</si>
  <si>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</si>
  <si>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</si>
  <si>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</si>
  <si>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</si>
  <si>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</si>
  <si>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</si>
  <si>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</si>
  <si>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</si>
  <si>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</si>
  <si>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</si>
  <si>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</si>
  <si>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</si>
  <si>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</si>
  <si>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</si>
  <si>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</si>
  <si>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</si>
  <si>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</si>
  <si>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</si>
  <si>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</si>
  <si>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</si>
  <si>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</si>
  <si>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</si>
  <si>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</si>
  <si>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</si>
  <si>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</si>
  <si>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</si>
  <si>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</si>
  <si>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</si>
  <si>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</si>
  <si>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</si>
  <si>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</si>
  <si>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</si>
  <si>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</si>
  <si>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</si>
  <si>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</si>
  <si>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</si>
  <si>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</si>
  <si>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</si>
  <si>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</si>
  <si>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</si>
  <si>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</si>
  <si>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</si>
  <si>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</si>
  <si>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</si>
  <si>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</si>
  <si>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</si>
  <si>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</si>
  <si>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</si>
  <si>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</si>
  <si>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</si>
  <si>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</si>
  <si>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</si>
  <si>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</si>
  <si>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</si>
  <si>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</si>
  <si>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</si>
  <si>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</si>
  <si>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</si>
  <si>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</si>
  <si>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</si>
  <si>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</si>
  <si>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</si>
  <si>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</si>
  <si>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</si>
  <si>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</si>
  <si>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</si>
  <si>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</si>
  <si>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</si>
  <si>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</si>
  <si>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</si>
  <si>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</si>
  <si>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</si>
  <si>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</si>
  <si>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</si>
  <si>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</si>
  <si>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</si>
  <si>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</si>
  <si>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</si>
  <si>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</si>
  <si>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</si>
  <si>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</si>
  <si>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</si>
  <si>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</si>
  <si>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</si>
  <si>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</si>
  <si>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</si>
  <si>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</si>
  <si>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</si>
  <si>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</si>
  <si>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</si>
  <si>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</si>
  <si>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</si>
  <si>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</si>
  <si>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</si>
  <si>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</si>
  <si>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</si>
  <si>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</si>
  <si>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</si>
  <si>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</si>
  <si>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</si>
  <si>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</si>
  <si>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</si>
  <si>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</si>
  <si>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</si>
  <si>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</si>
  <si>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</si>
  <si>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</si>
  <si>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</si>
  <si>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</si>
  <si>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</si>
  <si>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</si>
  <si>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</si>
  <si>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</si>
  <si>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</si>
  <si>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</si>
  <si>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</si>
  <si>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</si>
  <si>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</si>
  <si>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</si>
  <si>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</si>
  <si>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</si>
  <si>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</si>
  <si>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</si>
  <si>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</si>
  <si>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</si>
  <si>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</si>
  <si>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</si>
  <si>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</si>
  <si>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</si>
  <si>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</si>
  <si>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</si>
  <si>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</si>
  <si>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</si>
  <si>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</si>
  <si>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</si>
  <si>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</si>
  <si>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</si>
  <si>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</si>
  <si>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</si>
  <si>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</si>
  <si>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</si>
  <si>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</si>
  <si>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</si>
  <si>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</si>
  <si>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</si>
  <si>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</si>
  <si>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</si>
  <si>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</si>
  <si>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</si>
  <si>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</si>
  <si>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</si>
  <si>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</si>
  <si>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</si>
  <si>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</si>
  <si>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</si>
  <si>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</si>
  <si>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</si>
  <si>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</si>
  <si>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</si>
  <si>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</si>
  <si>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</si>
  <si>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</si>
  <si>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</si>
  <si>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</si>
  <si>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</si>
  <si>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</si>
  <si>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</si>
  <si>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</si>
  <si>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</si>
  <si>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</si>
  <si>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</si>
  <si>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</si>
  <si>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</si>
  <si>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</si>
  <si>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</si>
  <si>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</si>
  <si>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</si>
  <si>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</si>
  <si>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</si>
  <si>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</si>
  <si>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</si>
  <si>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</si>
  <si>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</si>
  <si>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</si>
  <si>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</si>
  <si>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</si>
  <si>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</si>
  <si>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</si>
  <si>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</si>
  <si>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</si>
  <si>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</si>
  <si>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</si>
  <si>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</si>
  <si>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</si>
  <si>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</si>
  <si>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</si>
  <si>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</si>
  <si>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</si>
  <si>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</si>
  <si>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</si>
  <si>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</si>
  <si>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</si>
  <si>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</si>
  <si>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</si>
  <si>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</si>
  <si>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</si>
  <si>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</si>
  <si>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</si>
  <si>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</si>
  <si>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</si>
  <si>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</si>
  <si>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</si>
  <si>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</si>
  <si>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</si>
  <si>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</si>
  <si>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</si>
  <si>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</si>
  <si>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</si>
  <si>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</si>
  <si>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</si>
  <si>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</si>
  <si>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</si>
  <si>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</si>
  <si>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</si>
  <si>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</si>
  <si>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</si>
  <si>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</si>
  <si>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</si>
  <si>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</si>
  <si>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</si>
  <si>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</si>
  <si>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</si>
  <si>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</si>
  <si>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</si>
  <si>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</si>
  <si>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</si>
  <si>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</si>
  <si>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</si>
  <si>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</si>
  <si>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</si>
  <si>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</si>
  <si>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</si>
  <si>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</si>
  <si>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</si>
  <si>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</si>
  <si>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</si>
  <si>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</si>
  <si>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</si>
  <si>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</si>
  <si>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</si>
  <si>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</si>
  <si>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</si>
  <si>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</si>
  <si>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</si>
  <si>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</si>
  <si>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</si>
  <si>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</si>
  <si>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</si>
  <si>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</si>
  <si>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</si>
  <si>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</si>
  <si>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</si>
  <si>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</si>
  <si>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</si>
  <si>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</si>
  <si>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</si>
  <si>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</si>
  <si>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</si>
  <si>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</si>
  <si>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</si>
  <si>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</si>
  <si>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</si>
  <si>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</si>
  <si>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</si>
  <si>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</si>
  <si>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</si>
  <si>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</si>
  <si>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</si>
  <si>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</si>
  <si>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</si>
  <si>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</si>
  <si>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</si>
  <si>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</si>
  <si>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</si>
  <si>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</si>
  <si>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</si>
  <si>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</si>
  <si>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</si>
  <si>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</si>
  <si>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</si>
  <si>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</si>
  <si>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</si>
  <si>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</si>
  <si>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</si>
  <si>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</si>
  <si>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</si>
  <si>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</si>
  <si>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</si>
  <si>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</si>
  <si>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</si>
  <si>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</si>
  <si>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</si>
  <si>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</si>
  <si>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</si>
  <si>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</si>
  <si>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</si>
  <si>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</si>
  <si>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</si>
  <si>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</si>
  <si>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</si>
  <si>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</si>
  <si>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</si>
  <si>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</si>
  <si>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</si>
  <si>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</si>
  <si>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</si>
  <si>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</si>
  <si>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</si>
  <si>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</si>
  <si>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</si>
  <si>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</si>
  <si>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</si>
  <si>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</si>
  <si>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</si>
  <si>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</si>
  <si>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</si>
  <si>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</si>
  <si>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</si>
  <si>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</si>
  <si>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</si>
  <si>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</si>
  <si>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</si>
  <si>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</si>
  <si>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</si>
  <si>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</si>
  <si>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</si>
  <si>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</si>
  <si>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</si>
  <si>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</si>
  <si>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</si>
  <si>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</si>
  <si>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</si>
  <si>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</si>
  <si>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</si>
  <si>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</si>
  <si>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</si>
  <si>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</si>
  <si>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</si>
  <si>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</si>
  <si>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</si>
  <si>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</si>
  <si>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</si>
  <si>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</si>
  <si>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</si>
  <si>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</si>
  <si>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</si>
  <si>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</si>
  <si>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</si>
  <si>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</si>
  <si>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</si>
  <si>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</si>
  <si>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</si>
  <si>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</si>
  <si>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</si>
  <si>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</si>
  <si>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</si>
  <si>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</si>
  <si>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</si>
  <si>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</si>
  <si>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</si>
  <si>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</si>
  <si>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</si>
  <si>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</si>
  <si>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</si>
  <si>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</si>
  <si>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</si>
  <si>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</si>
  <si>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</si>
  <si>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</si>
  <si>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</si>
  <si>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</si>
  <si>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</si>
  <si>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</si>
  <si>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</si>
  <si>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</si>
  <si>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</si>
  <si>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</si>
  <si>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</si>
  <si>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</si>
  <si>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</si>
  <si>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</si>
  <si>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</si>
  <si>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</si>
  <si>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</si>
  <si>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</si>
  <si>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</si>
  <si>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</si>
  <si>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</si>
  <si>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</si>
  <si>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</si>
  <si>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</si>
  <si>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</si>
  <si>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</si>
  <si>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</si>
  <si>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</si>
  <si>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</si>
  <si>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</si>
  <si>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</si>
  <si>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</si>
  <si>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</si>
  <si>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</si>
  <si>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</si>
  <si>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</si>
  <si>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</si>
  <si>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</si>
  <si>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</si>
  <si>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</si>
  <si>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</si>
  <si>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</si>
  <si>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</si>
  <si>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</si>
  <si>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</si>
  <si>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</si>
  <si>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</si>
  <si>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</si>
  <si>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</si>
  <si>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</si>
  <si>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</si>
  <si>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</si>
  <si>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</si>
  <si>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</si>
  <si>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</si>
  <si>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</si>
  <si>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</si>
  <si>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</si>
  <si>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</si>
  <si>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</si>
  <si>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</si>
  <si>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</si>
  <si>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</si>
  <si>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</si>
  <si>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</si>
  <si>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</si>
  <si>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</si>
  <si>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</si>
  <si>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</si>
  <si>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</si>
  <si>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</si>
  <si>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</si>
  <si>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</si>
  <si>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</si>
  <si>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</si>
  <si>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</si>
  <si>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</si>
  <si>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</si>
  <si>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</si>
  <si>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</si>
  <si>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</si>
  <si>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</si>
  <si>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</si>
  <si>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</si>
  <si>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</si>
  <si>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</si>
  <si>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</si>
  <si>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</si>
  <si>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</si>
  <si>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</si>
  <si>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</si>
  <si>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</si>
  <si>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</si>
  <si>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</si>
  <si>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</si>
  <si>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</si>
  <si>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</si>
  <si>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</si>
  <si>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</si>
  <si>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</si>
  <si>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</si>
  <si>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</si>
  <si>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</si>
  <si>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</si>
  <si>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</si>
  <si>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</si>
  <si>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</si>
  <si>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</si>
  <si>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</si>
  <si>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</si>
  <si>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</si>
  <si>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</si>
  <si>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</si>
  <si>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</si>
  <si>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</si>
  <si>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</si>
  <si>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</si>
  <si>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</si>
  <si>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</si>
  <si>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</si>
  <si>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</si>
  <si>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</si>
  <si>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</si>
  <si>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</si>
  <si>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</si>
  <si>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</si>
  <si>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</si>
  <si>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</si>
  <si>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</si>
  <si>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</si>
  <si>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</si>
  <si>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</si>
  <si>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</si>
  <si>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</si>
  <si>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</si>
  <si>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</si>
  <si>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</si>
  <si>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</si>
  <si>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</si>
  <si>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</si>
  <si>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</si>
  <si>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</si>
  <si>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</si>
  <si>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</si>
  <si>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</si>
  <si>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</si>
  <si>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</si>
  <si>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</si>
  <si>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</si>
  <si>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</si>
  <si>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</si>
  <si>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</si>
  <si>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</si>
  <si>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</si>
  <si>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</si>
  <si>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</si>
  <si>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</si>
  <si>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</si>
  <si>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</si>
  <si>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</si>
  <si>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</si>
  <si>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</si>
  <si>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</si>
  <si>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</si>
  <si>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</si>
  <si>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</si>
  <si>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</si>
  <si>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</si>
  <si>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</si>
  <si>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</si>
  <si>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</si>
  <si>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</si>
  <si>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</si>
  <si>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</si>
  <si>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</si>
  <si>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</si>
  <si>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</si>
  <si>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</si>
  <si>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</si>
  <si>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</si>
  <si>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</si>
  <si>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</si>
  <si>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</si>
  <si>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</si>
  <si>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</si>
  <si>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</si>
  <si>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</si>
  <si>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</si>
  <si>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</si>
  <si>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</si>
  <si>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</si>
  <si>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</si>
  <si>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</si>
  <si>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</si>
  <si>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</si>
  <si>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</si>
  <si>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</si>
  <si>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</si>
  <si>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</si>
  <si>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</si>
  <si>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</si>
  <si>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</si>
  <si>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</si>
  <si>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</si>
  <si>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</si>
  <si>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</si>
  <si>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</si>
  <si>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</si>
  <si>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</si>
  <si>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</si>
  <si>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</si>
  <si>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</si>
  <si>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</si>
  <si>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</si>
  <si>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</si>
  <si>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</si>
  <si>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</si>
  <si>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</si>
  <si>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</si>
  <si>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</si>
  <si>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</si>
  <si>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</si>
  <si>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</si>
  <si>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</si>
  <si>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</si>
  <si>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</si>
  <si>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</si>
  <si>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</si>
  <si>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</si>
  <si>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</si>
  <si>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</si>
  <si>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</si>
  <si>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</si>
  <si>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</si>
  <si>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</si>
  <si>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</si>
  <si>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</si>
  <si>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</si>
  <si>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</si>
  <si>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</si>
  <si>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</si>
  <si>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</si>
  <si>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</si>
  <si>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</si>
  <si>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</si>
  <si>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</si>
  <si>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</si>
  <si>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</si>
  <si>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</si>
  <si>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</si>
  <si>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</si>
  <si>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</si>
  <si>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</si>
  <si>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</si>
  <si>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</si>
  <si>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</si>
  <si>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</si>
  <si>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</si>
  <si>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</si>
  <si>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</si>
  <si>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</si>
  <si>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</si>
  <si>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</si>
  <si>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</si>
  <si>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</si>
  <si>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</si>
  <si>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</si>
  <si>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</si>
  <si>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</si>
  <si>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</si>
  <si>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</si>
  <si>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</si>
  <si>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</si>
  <si>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</si>
  <si>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</si>
  <si>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</si>
  <si>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</si>
  <si>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</si>
  <si>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</si>
  <si>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</si>
  <si>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</si>
  <si>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</si>
  <si>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</si>
  <si>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</si>
  <si>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</si>
  <si>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</si>
  <si>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</si>
  <si>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</si>
  <si>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</si>
  <si>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</si>
  <si>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</si>
  <si>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</si>
  <si>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</si>
  <si>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</si>
  <si>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</si>
  <si>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</si>
  <si>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</si>
  <si>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</si>
  <si>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</si>
  <si>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</si>
  <si>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</si>
  <si>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</si>
  <si>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</si>
  <si>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</si>
  <si>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</si>
  <si>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</si>
  <si>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</si>
  <si>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</si>
  <si>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</si>
  <si>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</si>
  <si>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</si>
  <si>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</si>
  <si>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</si>
  <si>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</si>
  <si>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</si>
  <si>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</si>
  <si>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</si>
  <si>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</si>
  <si>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</si>
  <si>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</si>
  <si>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</si>
  <si>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</si>
  <si>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</si>
  <si>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</si>
  <si>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</si>
  <si>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</si>
  <si>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</si>
  <si>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</si>
  <si>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</si>
  <si>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</si>
  <si>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</si>
  <si>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</si>
  <si>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</si>
  <si>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</si>
  <si>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</si>
  <si>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</si>
  <si>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</si>
  <si>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</si>
  <si>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</si>
  <si>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</si>
  <si>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</si>
  <si>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</si>
  <si>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</si>
  <si>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</si>
  <si>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</si>
  <si>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</si>
  <si>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</si>
  <si>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</si>
  <si>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</si>
  <si>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</si>
  <si>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</si>
  <si>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</si>
  <si>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</si>
  <si>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</si>
  <si>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</si>
  <si>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</si>
  <si>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</si>
  <si>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</si>
  <si>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</si>
  <si>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</si>
  <si>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</si>
  <si>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</si>
  <si>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</si>
  <si>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</si>
  <si>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</si>
  <si>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</si>
  <si>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</si>
  <si>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</si>
  <si>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</si>
  <si>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</si>
  <si>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</si>
  <si>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</si>
  <si>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</si>
  <si>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</si>
  <si>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</si>
  <si>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</si>
  <si>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</si>
  <si>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</si>
  <si>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</si>
  <si>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</si>
  <si>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</si>
  <si>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</si>
  <si>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</si>
  <si>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</si>
  <si>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</si>
  <si>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</si>
  <si>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</si>
  <si>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</si>
  <si>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</si>
  <si>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</si>
  <si>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</si>
  <si>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</si>
  <si>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</si>
  <si>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</si>
  <si>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</si>
  <si>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</si>
  <si>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</si>
  <si>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</si>
  <si>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</si>
  <si>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</si>
  <si>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</si>
  <si>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</si>
  <si>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</si>
  <si>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</si>
  <si>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</si>
  <si>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</si>
  <si>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</si>
  <si>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</si>
  <si>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</si>
  <si>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</si>
  <si>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</si>
  <si>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</si>
  <si>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</si>
  <si>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</si>
  <si>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</si>
  <si>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</si>
  <si>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</si>
  <si>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</si>
  <si>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</si>
  <si>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</si>
  <si>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</si>
  <si>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</si>
  <si>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</si>
  <si>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</si>
  <si>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</si>
  <si>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</si>
  <si>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</si>
  <si>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</si>
  <si>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</si>
  <si>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</si>
  <si>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</si>
  <si>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</si>
  <si>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</si>
  <si>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</si>
  <si>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</si>
  <si>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</si>
  <si>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</si>
  <si>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</si>
  <si>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</si>
  <si>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</si>
  <si>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</si>
  <si>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</si>
  <si>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</si>
  <si>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</si>
  <si>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</si>
  <si>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</si>
  <si>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</si>
  <si>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</si>
  <si>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</si>
  <si>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</si>
  <si>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</si>
  <si>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</si>
  <si>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</si>
  <si>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</si>
  <si>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</si>
  <si>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</si>
  <si>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</si>
  <si>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</si>
  <si>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</si>
  <si>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</si>
  <si>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</si>
  <si>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</si>
  <si>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</si>
  <si>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</si>
  <si>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</si>
  <si>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</si>
  <si>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</si>
  <si>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</si>
  <si>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</si>
  <si>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</si>
  <si>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</si>
  <si>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</si>
  <si>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</si>
  <si>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</si>
  <si>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</si>
  <si>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</si>
  <si>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</si>
  <si>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</si>
  <si>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</si>
  <si>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</si>
  <si>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</si>
  <si>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</si>
  <si>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</si>
  <si>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</si>
  <si>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</si>
  <si>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</si>
  <si>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</si>
  <si>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</si>
  <si>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</si>
  <si>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</si>
  <si>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</si>
  <si>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</si>
  <si>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</si>
  <si>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</si>
  <si>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</si>
  <si>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</si>
  <si>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</si>
  <si>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</si>
  <si>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</si>
  <si>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</si>
  <si>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</si>
  <si>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</si>
  <si>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</si>
  <si>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</si>
  <si>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</si>
  <si>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</si>
  <si>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</si>
  <si>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</si>
  <si>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</si>
  <si>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</si>
  <si>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</si>
  <si>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</si>
  <si>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</si>
  <si>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</si>
  <si>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</si>
  <si>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</si>
  <si>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</si>
  <si>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</si>
  <si>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</si>
  <si>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</si>
  <si>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</si>
  <si>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</si>
  <si>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</si>
  <si>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</si>
  <si>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</si>
  <si>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</si>
  <si>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</si>
  <si>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</si>
  <si>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</si>
  <si>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</si>
  <si>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</si>
  <si>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</si>
  <si>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</si>
  <si>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</si>
  <si>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</si>
  <si>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</si>
  <si>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</si>
  <si>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</si>
  <si>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</si>
  <si>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</si>
  <si>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</si>
  <si>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</si>
  <si>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</si>
  <si>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</si>
  <si>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</si>
  <si>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</si>
  <si>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</si>
  <si>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</si>
  <si>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</si>
  <si>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</si>
  <si>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</si>
  <si>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</si>
  <si>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</si>
  <si>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</si>
  <si>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</si>
  <si>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</si>
  <si>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</si>
  <si>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</si>
  <si>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</si>
  <si>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</si>
  <si>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</si>
  <si>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</si>
  <si>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</si>
  <si>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</si>
  <si>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</si>
  <si>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</si>
  <si>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</si>
  <si>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</si>
  <si>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</si>
  <si>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</si>
  <si>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</si>
  <si>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</si>
  <si>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</si>
  <si>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</si>
  <si>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</si>
  <si>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</si>
  <si>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</si>
  <si>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</si>
  <si>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</si>
  <si>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</si>
  <si>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</si>
  <si>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</si>
  <si>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</si>
  <si>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</si>
  <si>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</si>
  <si>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</si>
  <si>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</si>
  <si>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</si>
  <si>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</si>
  <si>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</si>
  <si>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</si>
  <si>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</si>
  <si>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</si>
  <si>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</si>
  <si>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</si>
  <si>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</si>
  <si>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</si>
  <si>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</si>
  <si>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</si>
  <si>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</si>
  <si>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</si>
  <si>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</si>
  <si>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</si>
  <si>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</si>
  <si>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</si>
  <si>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</si>
  <si>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</si>
  <si>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</si>
  <si>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</si>
  <si>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</si>
  <si>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</si>
  <si>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</si>
  <si>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</si>
  <si>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</si>
  <si>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</si>
  <si>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</si>
  <si>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</si>
  <si>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</si>
  <si>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</si>
  <si>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</si>
  <si>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</si>
  <si>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</si>
  <si>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</si>
  <si>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</si>
  <si>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</si>
  <si>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</si>
  <si>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</si>
  <si>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</si>
  <si>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</si>
  <si>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</si>
  <si>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</si>
  <si>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</si>
  <si>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</si>
  <si>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</si>
  <si>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</si>
  <si>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</si>
  <si>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</si>
  <si>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</si>
  <si>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</si>
  <si>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</si>
  <si>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</si>
  <si>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</si>
  <si>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</si>
  <si>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</si>
  <si>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</si>
  <si>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</si>
  <si>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</si>
  <si>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</si>
  <si>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</si>
  <si>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</si>
  <si>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</si>
  <si>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</si>
  <si>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</si>
  <si>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</si>
  <si>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</si>
  <si>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</si>
  <si>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</si>
  <si>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</si>
  <si>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</si>
  <si>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</si>
  <si>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</si>
  <si>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</si>
  <si>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</si>
  <si>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</si>
  <si>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</si>
  <si>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</si>
  <si>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</si>
  <si>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</si>
  <si>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</si>
  <si>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</si>
  <si>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</si>
  <si>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</si>
  <si>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</si>
  <si>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</si>
  <si>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</si>
  <si>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</si>
  <si>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</si>
  <si>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</si>
  <si>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</si>
  <si>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</si>
  <si>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</si>
  <si>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</si>
  <si>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</si>
  <si>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</si>
  <si>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</si>
  <si>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</si>
  <si>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</si>
  <si>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</si>
  <si>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</si>
  <si>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</si>
  <si>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</si>
  <si>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</si>
  <si>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</si>
  <si>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</si>
  <si>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</si>
  <si>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</si>
  <si>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</si>
  <si>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</si>
  <si>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</si>
  <si>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</si>
  <si>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</si>
  <si>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</si>
  <si>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</si>
  <si>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</si>
  <si>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</si>
  <si>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</si>
  <si>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</si>
  <si>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</si>
  <si>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</si>
  <si>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</si>
  <si>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</si>
  <si>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</si>
  <si>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</si>
  <si>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</si>
  <si>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</si>
  <si>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</si>
  <si>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</si>
  <si>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</si>
  <si>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</si>
  <si>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</si>
  <si>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</si>
  <si>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</si>
  <si>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</si>
  <si>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</si>
  <si>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</si>
  <si>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</si>
  <si>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</si>
  <si>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</si>
  <si>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</si>
  <si>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</si>
  <si>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</si>
  <si>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</si>
  <si>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</si>
  <si>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</si>
  <si>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</si>
  <si>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</si>
  <si>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</si>
  <si>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</si>
  <si>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</si>
  <si>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</si>
  <si>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</si>
  <si>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</si>
  <si>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</si>
  <si>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</si>
  <si>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</si>
  <si>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</si>
  <si>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</si>
  <si>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</si>
  <si>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</si>
  <si>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</si>
  <si>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</si>
  <si>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</si>
  <si>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</si>
  <si>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</si>
  <si>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</si>
  <si>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</si>
  <si>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</si>
  <si>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</si>
  <si>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</si>
  <si>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</si>
  <si>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</si>
  <si>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</si>
  <si>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</si>
  <si>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</si>
  <si>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</si>
  <si>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</si>
  <si>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</si>
  <si>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</si>
  <si>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</si>
  <si>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</si>
  <si>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</si>
  <si>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</si>
  <si>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</si>
  <si>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</si>
  <si>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</si>
  <si>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</si>
  <si>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</si>
  <si>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</si>
  <si>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</si>
  <si>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</si>
  <si>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</si>
  <si>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</si>
  <si>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</si>
  <si>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</si>
  <si>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</si>
  <si>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</si>
  <si>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</si>
  <si>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</si>
  <si>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</si>
  <si>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</si>
  <si>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</si>
  <si>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</si>
  <si>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</si>
  <si>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</si>
  <si>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</si>
  <si>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</si>
  <si>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</si>
  <si>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</si>
  <si>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</si>
  <si>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</si>
  <si>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</si>
  <si>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</si>
  <si>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</si>
  <si>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</si>
  <si>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</si>
  <si>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</si>
  <si>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</si>
  <si>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</si>
  <si>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</si>
  <si>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</si>
  <si>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</si>
  <si>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</si>
  <si>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</si>
  <si>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</si>
  <si>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</si>
  <si>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</si>
  <si>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</si>
  <si>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</si>
  <si>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</si>
  <si>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</si>
  <si>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</si>
  <si>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</si>
  <si>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</si>
  <si>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</si>
  <si>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</si>
  <si>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</si>
  <si>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</si>
  <si>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</si>
  <si>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</si>
  <si>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</si>
  <si>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</si>
  <si>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</si>
  <si>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</si>
  <si>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</si>
  <si>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</si>
  <si>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</si>
  <si>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</si>
  <si>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</si>
  <si>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</si>
  <si>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</si>
  <si>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</si>
  <si>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</si>
  <si>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</si>
  <si>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</si>
  <si>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</si>
  <si>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</si>
  <si>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</si>
  <si>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</si>
  <si>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</si>
  <si>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</si>
  <si>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</si>
  <si>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</si>
  <si>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</si>
  <si>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</si>
  <si>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</si>
  <si>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</si>
  <si>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</si>
  <si>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</si>
  <si>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</si>
  <si>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</si>
  <si>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</si>
  <si>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</si>
  <si>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</si>
  <si>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</si>
  <si>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</si>
  <si>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</si>
  <si>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</si>
  <si>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</si>
  <si>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</si>
  <si>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</si>
  <si>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</si>
  <si>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</si>
  <si>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</si>
  <si>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</si>
  <si>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</si>
  <si>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</si>
  <si>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</si>
  <si>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</si>
  <si>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</si>
  <si>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</si>
  <si>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</si>
  <si>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</si>
  <si>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</si>
  <si>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</si>
  <si>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</si>
  <si>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</si>
  <si>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</si>
  <si>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</si>
  <si>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</si>
  <si>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</si>
  <si>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</si>
  <si>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</si>
  <si>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</si>
  <si>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</si>
  <si>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</si>
  <si>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</si>
  <si>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</si>
  <si>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</si>
  <si>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</si>
  <si>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</si>
  <si>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</si>
  <si>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</si>
  <si>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</si>
  <si>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</si>
  <si>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</si>
  <si>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</si>
  <si>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</si>
  <si>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</si>
  <si>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</si>
  <si>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</si>
  <si>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</si>
  <si>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</si>
  <si>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</si>
  <si>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</si>
  <si>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</si>
  <si>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</si>
  <si>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</si>
  <si>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</si>
  <si>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</si>
  <si>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</si>
  <si>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</si>
  <si>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</si>
  <si>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</si>
  <si>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</si>
  <si>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</si>
  <si>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</si>
  <si>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</si>
  <si>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</si>
  <si>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</si>
  <si>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</si>
  <si>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</si>
  <si>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</si>
  <si>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</si>
  <si>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</si>
  <si>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</si>
  <si>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</si>
  <si>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</si>
  <si>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</si>
  <si>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</si>
  <si>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</si>
  <si>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</si>
  <si>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</si>
  <si>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</si>
  <si>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</si>
  <si>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</si>
  <si>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</si>
  <si>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</si>
  <si>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</si>
  <si>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</si>
  <si>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</si>
  <si>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</si>
  <si>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</si>
  <si>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</si>
  <si>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</si>
  <si>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</si>
  <si>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</si>
  <si>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</si>
  <si>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</si>
  <si>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</si>
  <si>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</si>
  <si>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</si>
  <si>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</si>
  <si>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</si>
  <si>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</si>
  <si>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</si>
  <si>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</si>
  <si>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</si>
  <si>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</si>
  <si>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</si>
  <si>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</si>
  <si>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</si>
  <si>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</si>
  <si>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</si>
  <si>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</si>
  <si>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</si>
  <si>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</si>
  <si>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</si>
  <si>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</si>
  <si>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</si>
  <si>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</si>
  <si>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</si>
  <si>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</si>
  <si>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</si>
  <si>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</si>
  <si>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</si>
  <si>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</si>
  <si>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</si>
  <si>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</si>
  <si>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</si>
  <si>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</si>
  <si>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</si>
  <si>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</si>
  <si>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</si>
  <si>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</si>
  <si>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</si>
  <si>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</si>
  <si>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</si>
  <si>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</si>
  <si>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</si>
  <si>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</si>
  <si>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</si>
  <si>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</si>
  <si>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</si>
  <si>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</si>
  <si>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</si>
  <si>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</si>
  <si>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</si>
  <si>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</si>
  <si>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</si>
  <si>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</si>
  <si>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</si>
  <si>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</si>
  <si>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</si>
  <si>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</si>
  <si>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</si>
  <si>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</si>
  <si>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</si>
  <si>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</si>
  <si>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</si>
  <si>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</si>
  <si>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</si>
  <si>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</si>
  <si>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</si>
  <si>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</si>
  <si>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</si>
  <si>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</si>
  <si>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</si>
  <si>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</si>
  <si>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</si>
  <si>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</si>
  <si>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</si>
  <si>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</si>
  <si>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</si>
  <si>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</si>
  <si>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</si>
  <si>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</si>
  <si>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</si>
  <si>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</si>
  <si>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</si>
  <si>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</si>
  <si>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</si>
  <si>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</si>
  <si>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</si>
  <si>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</si>
  <si>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</si>
  <si>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</si>
  <si>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</si>
  <si>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</si>
  <si>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</si>
  <si>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</si>
  <si>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</si>
  <si>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</si>
  <si>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</si>
  <si>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</si>
  <si>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</si>
  <si>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</si>
  <si>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</si>
  <si>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</si>
  <si>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</si>
  <si>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</si>
  <si>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</si>
  <si>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</si>
  <si>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</si>
  <si>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</si>
  <si>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</si>
  <si>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</si>
  <si>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</si>
  <si>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</si>
  <si>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</si>
  <si>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</si>
  <si>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</si>
  <si>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</si>
  <si>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</si>
  <si>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</si>
  <si>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</si>
  <si>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</si>
  <si>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</si>
  <si>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</si>
  <si>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</si>
  <si>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</si>
  <si>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</si>
  <si>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</si>
  <si>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</si>
  <si>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</si>
  <si>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</si>
  <si>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</si>
  <si>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</si>
  <si>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</si>
  <si>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</si>
  <si>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</si>
  <si>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</si>
  <si>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</si>
  <si>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</si>
  <si>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</si>
  <si>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</si>
  <si>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</si>
  <si>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</si>
  <si>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</si>
  <si>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</si>
  <si>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</si>
  <si>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</si>
  <si>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</si>
  <si>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</si>
  <si>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</si>
  <si>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</si>
  <si>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</si>
  <si>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</si>
  <si>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</si>
  <si>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</si>
  <si>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</si>
  <si>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</si>
  <si>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</si>
  <si>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</si>
  <si>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</si>
  <si>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</si>
  <si>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</si>
  <si>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</si>
  <si>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</si>
  <si>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</si>
  <si>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</si>
  <si>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</si>
  <si>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</si>
  <si>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</si>
  <si>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</si>
  <si>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</si>
  <si>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</si>
  <si>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</si>
  <si>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</si>
  <si>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</si>
  <si>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</si>
  <si>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</si>
  <si>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</si>
  <si>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</si>
  <si>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</si>
  <si>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</si>
  <si>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</si>
  <si>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</si>
  <si>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</si>
  <si>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</si>
  <si>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</si>
  <si>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</si>
  <si>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</si>
  <si>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</si>
  <si>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</si>
  <si>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</si>
  <si>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</si>
  <si>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</si>
  <si>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</si>
  <si>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</si>
  <si>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</si>
  <si>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</si>
  <si>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</si>
  <si>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</si>
  <si>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</si>
  <si>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</si>
  <si>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</si>
  <si>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</si>
  <si>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</si>
  <si>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</si>
  <si>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</si>
  <si>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</si>
  <si>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</si>
  <si>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</si>
  <si>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</si>
  <si>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</si>
  <si>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</si>
  <si>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</si>
  <si>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</si>
  <si>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</si>
  <si>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</si>
  <si>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</si>
  <si>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</si>
  <si>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</si>
  <si>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</si>
  <si>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</si>
  <si>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</si>
  <si>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</si>
  <si>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</si>
  <si>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</si>
  <si>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</si>
  <si>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</si>
  <si>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</si>
  <si>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</si>
  <si>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</si>
  <si>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</si>
  <si>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</si>
  <si>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</si>
  <si>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</si>
  <si>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</si>
  <si>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</si>
  <si>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</si>
  <si>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</si>
  <si>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</si>
  <si>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</si>
  <si>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</si>
  <si>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</si>
  <si>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</si>
  <si>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</si>
  <si>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</si>
  <si>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</si>
  <si>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</si>
  <si>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</si>
  <si>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</si>
  <si>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</si>
  <si>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</si>
  <si>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</si>
  <si>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</si>
  <si>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</si>
  <si>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</si>
  <si>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</si>
  <si>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</si>
  <si>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</si>
  <si>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</si>
  <si>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</si>
  <si>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</si>
  <si>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</si>
  <si>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</si>
  <si>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</si>
  <si>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</si>
  <si>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</si>
  <si>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</si>
  <si>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</si>
  <si>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</si>
  <si>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</si>
  <si>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</si>
  <si>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</si>
  <si>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</si>
  <si>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</si>
  <si>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</si>
  <si>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</si>
  <si>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</si>
  <si>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</si>
  <si>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TT-20251022-01784 , NO PCM</t>
  </si>
  <si>
    <t>N/A</t>
  </si>
  <si>
    <t>EM Team moved ETA: 45 min</t>
  </si>
  <si>
    <t>PCM-20251022-00001878</t>
  </si>
  <si>
    <t xml:space="preserve">3G Flapping due to REC module issue, ETA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</si>
</sst>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5" totalsRowShown="0" headerRowDxfId="64" dataDxfId="63" headerRowBorderDxfId="61" tableBorderDxfId="62">
  <autoFilter ref="A1:L11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3" totalsRowShown="0" headerRowDxfId="48" dataDxfId="47" headerRowBorderDxfId="45" tableBorderDxfId="46" totalsRowBorderDxfId="44">
  <autoFilter ref="A1:L2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5" totalsRowShown="0" headerRowDxfId="31" dataDxfId="30" headerRowBorderDxfId="28" tableBorderDxfId="29">
  <autoFilter ref="A1:L50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289.91894918981416</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9.4239607638883172</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45952.86737511574</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45952.86737511574</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45952.86737511574</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45952.86737511574</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45952.86737511574</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45952.86737511574</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45952.86737511574</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45952.86737511574</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45952.86737511574</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45952.86737511574</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45952.86737511574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45952.86737511574</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45952.86737511574</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45952.86737511574</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45952.86737511574</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45952.86737511574</v>
      </c>
      <c r="H19" s="138"/>
      <c r="I19" s="136" t="str">
        <f>IFERROR(VLOOKUP(D19,DB!A:F,6,0),"")</f>
        <v/>
      </c>
      <c r="J19" s="136" t="str">
        <f>IFERROR(VLOOKUP(D19,DB!A:G,7,0),"")</f>
        <v/>
      </c>
      <c r="K19" s="140"/>
      <c r="L19" s="141" t="str">
        <f>IFERROR(VLOOKUP(D19,DB!A:I,9,0),"")</f>
        <v/>
      </c>
    </row>
    <row r="20" spans="1:12" ht="15" customHeight="1">
      <c r="A20" s="147"/>
      <c r="B20" s="148" t="str">
        <f>IFERROR(VLOOKUP(D20,DB!A:K,11,0),"")</f>
        <v/>
      </c>
      <c r="C20" s="148"/>
      <c r="D20" s="148"/>
      <c r="E20" s="149"/>
      <c r="F20" s="150"/>
      <c r="G20" s="151">
        <f ca="1">IFERROR(NOW()-F20,"")</f>
        <v>45952.86737511574</v>
      </c>
      <c r="H20" s="150"/>
      <c r="I20" s="148" t="str">
        <f>IFERROR(VLOOKUP(D20,DB!A:F,6,0),"")</f>
        <v/>
      </c>
      <c r="J20" s="148" t="str">
        <f>IFERROR(VLOOKUP(D20,DB!A:G,7,0),"")</f>
        <v/>
      </c>
      <c r="K20" s="152"/>
      <c r="L20" s="153" t="str">
        <f>IFERROR(VLOOKUP(D20,DB!A:I,9,0),"")</f>
        <v/>
      </c>
    </row>
    <row r="21" spans="1:12" ht="15" customHeight="1">
      <c r="A21" s="135"/>
      <c r="B21" s="136" t="str">
        <f>IFERROR(VLOOKUP(D21,DB!A:K,11,0),"")</f>
        <v/>
      </c>
      <c r="C21" s="136"/>
      <c r="D21" s="136"/>
      <c r="E21" s="137"/>
      <c r="F21" s="138"/>
      <c r="G21" s="139">
        <f ca="1">IFERROR(NOW()-F21,"")</f>
        <v>45952.86737511574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45952.86737511574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45952.86737511574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45952.86737511574</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45952.86737511574</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45952.86737511574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45952.86737511574</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45952.86737511574</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45952.86737511574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45952.86737511574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45952.86737511574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45952.86737511574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45952.86737511574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45952.86737511574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45952.86737511574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45952.86737511574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45952.86737511574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45952.86737511574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45952.86737511574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45952.86737511574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45952.86737511574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45952.86737511574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45952.86737511574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45952.86737511574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45952.86737511574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45952.86737511574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45952.86737511574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45952.86737511574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45952.86737511574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45952.86737511574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45952.86737511574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45952.86737511574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45952.86737511574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45952.86737511574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45952.86737511574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45952.86737511574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45952.86737511574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45952.86737511574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45952.86737511574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45952.86737511574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45952.86737511574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45952.86737511574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45952.86737511574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45952.86737511574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45952.86737511574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45952.86737511574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45952.86737511574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45952.86737511574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45952.86737511574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45952.86737511574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45952.86737511574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45952.86737511574</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45952.86737511574</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45952.86737511574</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45952.86737511574</v>
      </c>
      <c r="H75" s="138"/>
      <c r="I75" s="136" t="str">
        <f>IFERROR(VLOOKUP(D75,DB!A:F,6,0),"")</f>
        <v/>
      </c>
      <c r="J75" s="136" t="str">
        <f>IFERROR(VLOOKUP(D75,DB!A:G,7,0),"")</f>
        <v/>
      </c>
      <c r="K75" s="140"/>
      <c r="L75" s="141" t="str">
        <f>IFERROR(VLOOKUP(D75,DB!A:I,9,0),"")</f>
        <v/>
      </c>
    </row>
    <row r="76" spans="1:12" ht="15" customHeight="1">
      <c r="A76" s="147"/>
      <c r="B76" s="148" t="str">
        <f>IFERROR(VLOOKUP(D76,DB!A:K,11,0),"")</f>
        <v/>
      </c>
      <c r="C76" s="148"/>
      <c r="D76" s="148"/>
      <c r="E76" s="149"/>
      <c r="F76" s="150"/>
      <c r="G76" s="151">
        <f ca="1">IFERROR(NOW()-F76,"")</f>
        <v>45952.86737511574</v>
      </c>
      <c r="H76" s="150"/>
      <c r="I76" s="148" t="str">
        <f>IFERROR(VLOOKUP(D76,DB!A:F,6,0),"")</f>
        <v/>
      </c>
      <c r="J76" s="148" t="str">
        <f>IFERROR(VLOOKUP(D76,DB!A:G,7,0),"")</f>
        <v/>
      </c>
      <c r="K76" s="152"/>
      <c r="L76" s="153" t="str">
        <f>IFERROR(VLOOKUP(D76,DB!A:I,9,0),"")</f>
        <v/>
      </c>
    </row>
  </sheetData>
  <customSheetViews>
    <customSheetView guid="{F6042A99-DD27-4453-835D-0834D95730CC}" filter="1" showAutoFilter="1">
      <pageMargins left="0" right="0" top="0" bottom="0" header="0" footer="0"/>
      <autoFilter ref="B1:M1" xr:uid="{691993B1-3412-4645-A8EB-922E5F4EC423}"/>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127.86753715277882</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8.3715996527753305</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45952.86737511574</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45952.86737511574</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45952.86737511574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45952.86737511574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45952.86737511574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45952.86737511574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45952.86737511574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45952.86737511574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45952.86737511574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45952.86737511574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45952.86737511574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45952.86737511574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45952.86737511574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45952.86737511574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45952.86737511574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45952.86737511574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45952.86737511574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45952.86737511574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45952.86737511574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45952.86737511574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45952.86737511574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45952.86737511574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45952.86737511574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45952.86737511574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45952.86737511574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45952.86737511574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45952.86737511574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45952.86737511574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45952.86737511574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45952.86737511574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45952.86737511574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45952.86737511574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45952.86737511574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45952.86737511574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45952.86737511574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45952.86737511574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45952.86737511574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45952.86737511574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45952.86737511574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45952.86737511574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45952.86737511574</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45952.86737511574</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45952.86737511574</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45952.86737511574</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45952.86737511574</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45952.86737511574</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45952.86737511574</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45952.86737511574</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45952.86737511574</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45952.86737511574</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45952.86737511574</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45952.86737511574</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45952.86737511574</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45952.86737511574</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45952.86737511574</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45952.86737511574</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5"/>
  <sheetViews>
    <sheetView workbookViewId="0">
      <selection activeCell="K6" sqref="K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2" ca="1" si="0">IFERROR(NOW()-F2,"-")</f>
        <v>45952.86737511574</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45952.86737511574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45952.86737511574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45952.86737511574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45952.86737511574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45952.86737511574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45952.86737511574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45952.86737511574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45952.86737511574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45952.86737511574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45952.86737511574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45952.86737511574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45952.86737511574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45952.86737511574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45952.86737511574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45952.86737511574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45952.86737511574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45952.86737511574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45952.86737511574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45952.86737511574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45952.86737511574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45952.86737511574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45952.86737511574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45952.86737511574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45952.86737511574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45952.86737511574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45952.86737511574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45952.86737511574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45952.86737511574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45952.86737511574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45952.86737511574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ref="G33:G96" ca="1" si="1">IFERROR(NOW()-F33,"-")</f>
        <v>45952.86737511574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45952.86737511574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45952.86737511574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45952.86737511574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45952.86737511574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45952.86737511574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45952.86737511574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45952.86737511574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45952.86737511574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45952.86737511574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45952.86737511574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45952.86737511574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45952.86737511574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45952.86737511574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45952.86737511574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45952.86737511574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45952.86737511574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45952.86737511574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45952.86737511574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45952.86737511574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45952.86737511574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45952.86737511574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45952.86737511574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45952.86737511574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45952.86737511574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45952.86737511574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45952.86737511574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45952.86737511574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45952.86737511574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45952.86737511574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45952.86737511574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45952.86737511574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45952.86737511574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45952.86737511574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45952.86737511574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45952.86737511574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45952.86737511574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45952.86737511574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45952.86737511574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45952.86737511574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45952.86737511574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45952.86737511574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45952.86737511574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45952.86737511574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45952.86737511574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45952.86737511574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45952.86737511574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45952.86737511574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45952.86737511574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45952.86737511574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45952.86737511574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45952.86737511574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45952.86737511574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45952.86737511574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45952.86737511574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45952.86737511574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45952.86737511574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45952.86737511574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45952.86737511574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45952.86737511574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45952.86737511574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45952.86737511574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45952.86737511574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45952.86737511574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ref="G97:G160" ca="1" si="2">IFERROR(NOW()-F97,"-")</f>
        <v>45952.86737511574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45952.86737511574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45952.86737511574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45952.86737511574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45952.86737511574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45952.86737511574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45952.86737511574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45952.86737511574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45952.86737511574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45952.86737511574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45952.86737511574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45952.86737511574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45952.86737511574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45952.86737511574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45952.86737511574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45952.86737511574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45952.86737511574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45952.86737511574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45952.86737511574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45952.86737511574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45952.86737511574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45952.86737511574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45952.86737511574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45952.86737511574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45952.86737511574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45952.86737511574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45952.86737511574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45952.86737511574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45952.86737511574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45952.86737511574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45952.86737511574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45952.86737511574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45952.86737511574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45952.86737511574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45952.86737511574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45952.86737511574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45952.86737511574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45952.86737511574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45952.86737511574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45952.86737511574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45952.86737511574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45952.86737511574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45952.86737511574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45952.86737511574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45952.86737511574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45952.86737511574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45952.86737511574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45952.86737511574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45952.86737511574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45952.86737511574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45952.86737511574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45952.86737511574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45952.86737511574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45952.86737511574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45952.86737511574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45952.86737511574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45952.86737511574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45952.86737511574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45952.86737511574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45952.86737511574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45952.86737511574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45952.86737511574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45952.86737511574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45952.86737511574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ref="G161:G224" ca="1" si="3">IFERROR(NOW()-F161,"-")</f>
        <v>45952.86737511574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45952.86737511574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45952.86737511574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45952.86737511574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45952.86737511574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45952.86737511574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45952.86737511574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45952.86737511574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45952.86737511574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45952.86737511574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45952.86737511574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45952.86737511574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45952.86737511574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45952.86737511574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45952.86737511574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45952.86737511574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45952.86737511574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45952.86737511574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45952.86737511574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45952.86737511574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45952.86737511574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45952.86737511574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45952.86737511574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45952.86737511574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45952.86737511574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45952.86737511574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45952.86737511574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45952.86737511574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45952.86737511574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45952.86737511574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45952.86737511574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45952.86737511574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45952.86737511574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45952.86737511574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45952.86737511574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45952.86737511574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45952.86737511574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45952.86737511574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45952.86737511574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45952.86737511574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45952.86737511574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45952.86737511574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45952.86737511574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45952.86737511574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45952.86737511574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45952.86737511574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45952.86737511574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45952.86737511574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45952.86737511574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45952.86737511574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45952.86737511574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45952.86737511574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45952.86737511574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45952.86737511574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45952.86737511574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45952.86737511574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45952.86737511574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45952.86737511574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45952.86737511574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45952.86737511574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45952.86737511574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45952.86737511574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45952.86737511574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45952.86737511574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ref="G225:G288" ca="1" si="4">IFERROR(NOW()-F225,"-")</f>
        <v>45952.86737511574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45952.86737511574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45952.86737511574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45952.86737511574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45952.86737511574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45952.86737511574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45952.86737511574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45952.86737511574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45952.86737511574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45952.86737511574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45952.86737511574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45952.86737511574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45952.86737511574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45952.86737511574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45952.86737511574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45952.86737511574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45952.86737511574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45952.86737511574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45952.86737511574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45952.86737511574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45952.86737511574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45952.86737511574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45952.86737511574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45952.86737511574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45952.86737511574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45952.86737511574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45952.86737511574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45952.86737511574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45952.86737511574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45952.86737511574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45952.86737511574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45952.86737511574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45952.86737511574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45952.86737511574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45952.86737511574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45952.86737511574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45952.86737511574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45952.86737511574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45952.86737511574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45952.86737511574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45952.86737511574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45952.86737511574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45952.86737511574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45952.86737511574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45952.86737511574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45952.86737511574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45952.86737511574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45952.86737511574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45952.86737511574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45952.86737511574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45952.86737511574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45952.86737511574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45952.86737511574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45952.86737511574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45952.86737511574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45952.86737511574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45952.86737511574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45952.86737511574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45952.86737511574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45952.86737511574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45952.86737511574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45952.86737511574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45952.86737511574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45952.86737511574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ref="G289:G352" ca="1" si="5">IFERROR(NOW()-F289,"-")</f>
        <v>45952.86737511574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45952.86737511574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45952.86737511574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45952.86737511574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45952.86737511574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45952.86737511574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45952.86737511574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45952.86737511574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45952.86737511574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45952.86737511574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45952.86737511574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45952.86737511574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45952.86737511574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45952.86737511574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45952.86737511574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45952.86737511574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45952.86737511574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45952.86737511574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45952.86737511574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45952.86737511574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45952.86737511574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45952.86737511574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45952.86737511574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45952.86737511574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45952.86737511574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45952.86737511574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45952.86737511574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45952.86737511574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45952.86737511574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45952.86737511574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45952.86737511574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45952.86737511574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45952.86737511574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45952.86737511574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45952.86737511574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45952.86737511574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45952.86737511574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45952.86737511574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45952.86737511574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45952.86737511574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45952.86737511574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45952.86737511574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45952.86737511574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45952.86737511574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45952.86737511574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45952.86737511574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45952.86737511574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45952.86737511574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45952.86737511574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45952.86737511574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45952.86737511574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45952.86737511574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45952.86737511574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45952.86737511574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45952.86737511574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45952.86737511574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45952.86737511574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45952.86737511574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45952.86737511574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45952.86737511574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45952.86737511574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45952.86737511574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45952.86737511574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45952.86737511574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ref="G353:G416" ca="1" si="6">IFERROR(NOW()-F353,"-")</f>
        <v>45952.86737511574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45952.86737511574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45952.86737511574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45952.86737511574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45952.86737511574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45952.86737511574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45952.86737511574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45952.86737511574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45952.86737511574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45952.86737511574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45952.86737511574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45952.86737511574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45952.86737511574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45952.86737511574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45952.86737511574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45952.86737511574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45952.86737511574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45952.86737511574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45952.86737511574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45952.86737511574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45952.86737511574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45952.86737511574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45952.86737511574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45952.86737511574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45952.86737511574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45952.86737511574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45952.86737511574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45952.86737511574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45952.86737511574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45952.86737511574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45952.86737511574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45952.86737511574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45952.86737511574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45952.86737511574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45952.86737511574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45952.86737511574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45952.86737511574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45952.86737511574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45952.86737511574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45952.86737511574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45952.86737511574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45952.86737511574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45952.86737511574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45952.86737511574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45952.86737511574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45952.86737511574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45952.86737511574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45952.86737511574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45952.86737511574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45952.86737511574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45952.86737511574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45952.86737511574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45952.86737511574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45952.86737511574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45952.86737511574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45952.86737511574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45952.86737511574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45952.86737511574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45952.86737511574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45952.86737511574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45952.86737511574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45952.86737511574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45952.86737511574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45952.86737511574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ref="G417:G480" ca="1" si="7">IFERROR(NOW()-F417,"-")</f>
        <v>45952.86737511574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45952.86737511574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45952.86737511574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45952.86737511574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45952.86737511574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45952.86737511574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45952.86737511574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45952.86737511574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45952.86737511574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45952.86737511574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45952.86737511574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45952.86737511574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45952.86737511574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45952.86737511574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45952.86737511574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45952.86737511574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45952.86737511574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45952.86737511574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45952.86737511574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45952.86737511574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45952.86737511574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45952.86737511574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45952.86737511574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45952.86737511574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45952.86737511574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45952.86737511574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45952.86737511574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45952.86737511574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45952.86737511574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45952.86737511574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45952.86737511574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45952.86737511574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45952.86737511574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45952.86737511574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45952.86737511574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45952.86737511574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45952.86737511574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45952.86737511574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45952.86737511574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45952.86737511574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45952.86737511574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45952.86737511574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45952.86737511574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45952.86737511574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45952.86737511574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45952.86737511574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45952.86737511574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45952.86737511574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45952.86737511574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45952.86737511574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45952.86737511574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45952.86737511574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45952.86737511574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45952.86737511574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45952.86737511574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45952.86737511574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45952.86737511574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45952.86737511574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45952.86737511574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45952.86737511574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45952.86737511574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45952.86737511574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45952.86737511574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45952.86737511574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ref="G481:G544" ca="1" si="8">IFERROR(NOW()-F481,"-")</f>
        <v>45952.86737511574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45952.86737511574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45952.86737511574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45952.86737511574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45952.86737511574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45952.86737511574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45952.86737511574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45952.86737511574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45952.86737511574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45952.86737511574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45952.86737511574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45952.86737511574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45952.86737511574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45952.86737511574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45952.86737511574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45952.86737511574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45952.86737511574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45952.86737511574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45952.86737511574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45952.86737511574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45952.86737511574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45952.86737511574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45952.86737511574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45952.86737511574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45952.86737511574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45952.86737511574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45952.86737511574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45952.86737511574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45952.86737511574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45952.86737511574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45952.86737511574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45952.86737511574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45952.86737511574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45952.86737511574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45952.86737511574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45952.86737511574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45952.86737511574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45952.86737511574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45952.86737511574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45952.86737511574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45952.86737511574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45952.86737511574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45952.86737511574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45952.86737511574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45952.86737511574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45952.86737511574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45952.86737511574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45952.86737511574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45952.86737511574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45952.86737511574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45952.86737511574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45952.86737511574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45952.86737511574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45952.86737511574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45952.86737511574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45952.86737511574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45952.86737511574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45952.86737511574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45952.86737511574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45952.86737511574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45952.86737511574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45952.86737511574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45952.86737511574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45952.86737511574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ref="G545:G608" ca="1" si="9">IFERROR(NOW()-F545,"-")</f>
        <v>45952.86737511574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45952.86737511574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45952.86737511574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45952.86737511574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45952.86737511574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45952.86737511574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45952.86737511574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45952.86737511574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45952.86737511574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45952.86737511574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45952.86737511574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45952.86737511574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45952.86737511574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45952.86737511574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45952.86737511574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45952.86737511574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45952.86737511574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45952.86737511574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45952.86737511574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45952.86737511574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45952.86737511574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45952.86737511574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45952.86737511574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45952.86737511574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45952.86737511574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45952.86737511574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45952.86737511574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45952.86737511574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45952.86737511574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45952.86737511574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45952.86737511574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45952.86737511574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45952.86737511574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45952.86737511574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45952.86737511574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45952.86737511574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45952.86737511574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45952.86737511574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45952.86737511574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45952.86737511574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45952.86737511574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45952.86737511574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45952.86737511574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45952.86737511574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45952.86737511574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45952.86737511574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45952.86737511574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45952.86737511574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45952.86737511574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45952.86737511574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45952.86737511574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45952.86737511574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45952.86737511574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45952.86737511574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45952.86737511574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45952.86737511574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45952.86737511574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45952.86737511574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45952.86737511574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45952.86737511574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45952.86737511574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45952.86737511574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45952.86737511574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45952.86737511574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ref="G609:G672" ca="1" si="10">IFERROR(NOW()-F609,"-")</f>
        <v>45952.86737511574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45952.86737511574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45952.86737511574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45952.86737511574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45952.86737511574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45952.86737511574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45952.86737511574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45952.86737511574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45952.86737511574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45952.86737511574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45952.86737511574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45952.86737511574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45952.86737511574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45952.86737511574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45952.86737511574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45952.86737511574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45952.86737511574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45952.86737511574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45952.86737511574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45952.86737511574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45952.86737511574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45952.86737511574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45952.86737511574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45952.86737511574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45952.86737511574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45952.86737511574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45952.86737511574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45952.86737511574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45952.86737511574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45952.86737511574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45952.86737511574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45952.86737511574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45952.86737511574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45952.86737511574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45952.86737511574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45952.86737511574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45952.86737511574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45952.86737511574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45952.86737511574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45952.86737511574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45952.86737511574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45952.86737511574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45952.86737511574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45952.86737511574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45952.86737511574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45952.86737511574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45952.86737511574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45952.86737511574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45952.86737511574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45952.86737511574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45952.86737511574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45952.86737511574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45952.86737511574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45952.86737511574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45952.86737511574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45952.86737511574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45952.86737511574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45952.86737511574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45952.86737511574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45952.86737511574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45952.86737511574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45952.86737511574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45952.86737511574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45952.86737511574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ref="G673:G736" ca="1" si="11">IFERROR(NOW()-F673,"-")</f>
        <v>45952.86737511574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45952.86737511574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45952.86737511574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45952.86737511574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45952.86737511574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45952.86737511574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45952.86737511574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45952.86737511574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45952.86737511574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45952.86737511574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45952.86737511574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45952.86737511574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45952.86737511574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45952.86737511574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45952.86737511574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45952.86737511574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45952.86737511574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45952.86737511574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45952.86737511574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45952.86737511574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45952.86737511574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45952.86737511574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45952.86737511574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45952.86737511574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45952.86737511574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45952.86737511574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45952.86737511574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45952.86737511574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45952.86737511574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45952.86737511574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45952.86737511574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45952.86737511574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45952.86737511574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45952.86737511574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45952.86737511574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45952.86737511574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45952.86737511574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45952.86737511574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45952.86737511574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45952.86737511574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45952.86737511574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45952.86737511574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45952.86737511574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45952.86737511574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45952.86737511574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45952.86737511574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45952.86737511574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45952.86737511574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45952.86737511574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45952.86737511574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45952.86737511574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45952.86737511574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45952.86737511574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45952.86737511574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45952.86737511574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45952.86737511574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45952.86737511574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45952.86737511574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45952.86737511574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45952.86737511574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45952.86737511574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45952.86737511574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45952.86737511574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45952.86737511574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ref="G737:G800" ca="1" si="12">IFERROR(NOW()-F737,"-")</f>
        <v>45952.86737511574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45952.86737511574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45952.86737511574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45952.86737511574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45952.86737511574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45952.86737511574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45952.86737511574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45952.86737511574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45952.86737511574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45952.86737511574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45952.86737511574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45952.86737511574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45952.86737511574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45952.86737511574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45952.86737511574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45952.86737511574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45952.86737511574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45952.86737511574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45952.86737511574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45952.86737511574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45952.86737511574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45952.86737511574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45952.86737511574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45952.86737511574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45952.86737511574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45952.86737511574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45952.86737511574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45952.86737511574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45952.86737511574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45952.86737511574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45952.86737511574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45952.86737511574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45952.86737511574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45952.86737511574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45952.86737511574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45952.86737511574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45952.86737511574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45952.86737511574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45952.86737511574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45952.86737511574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45952.86737511574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45952.86737511574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45952.86737511574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45952.86737511574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45952.86737511574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45952.86737511574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45952.86737511574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45952.86737511574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45952.86737511574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45952.86737511574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45952.86737511574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45952.86737511574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45952.86737511574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45952.86737511574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45952.86737511574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45952.86737511574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45952.86737511574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45952.86737511574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45952.86737511574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45952.86737511574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45952.86737511574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45952.86737511574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45952.86737511574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45952.86737511574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ref="G801:G864" ca="1" si="13">IFERROR(NOW()-F801,"-")</f>
        <v>45952.86737511574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45952.86737511574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45952.86737511574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45952.86737511574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45952.86737511574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45952.86737511574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45952.86737511574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45952.86737511574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45952.86737511574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45952.86737511574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45952.86737511574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45952.86737511574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45952.86737511574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45952.86737511574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45952.86737511574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45952.86737511574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45952.86737511574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45952.86737511574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45952.86737511574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45952.86737511574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45952.86737511574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45952.86737511574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45952.86737511574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45952.86737511574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45952.86737511574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45952.86737511574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45952.86737511574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45952.86737511574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45952.86737511574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45952.86737511574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45952.86737511574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45952.86737511574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45952.86737511574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45952.86737511574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45952.86737511574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45952.86737511574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45952.86737511574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45952.86737511574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45952.86737511574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45952.86737511574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45952.86737511574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45952.86737511574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45952.86737511574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45952.86737511574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45952.86737511574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45952.86737511574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45952.86737511574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45952.86737511574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45952.86737511574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45952.86737511574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45952.86737511574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45952.86737511574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45952.86737511574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45952.86737511574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45952.86737511574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45952.86737511574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45952.86737511574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45952.86737511574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45952.86737511574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45952.86737511574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45952.86737511574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45952.86737511574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45952.86737511574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45952.86737511574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ref="G865:G928" ca="1" si="14">IFERROR(NOW()-F865,"-")</f>
        <v>45952.86737511574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45952.86737511574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45952.86737511574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45952.86737511574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45952.86737511574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45952.86737511574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45952.86737511574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45952.86737511574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45952.86737511574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45952.86737511574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45952.86737511574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45952.86737511574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45952.86737511574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45952.86737511574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45952.86737511574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45952.86737511574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45952.86737511574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45952.86737511574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45952.86737511574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45952.86737511574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45952.86737511574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45952.86737511574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45952.86737511574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45952.86737511574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45952.86737511574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45952.86737511574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45952.86737511574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45952.86737511574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45952.86737511574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45952.86737511574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45952.86737511574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45952.86737511574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45952.86737511574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45952.86737511574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45952.86737511574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45952.86737511574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45952.86737511574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45952.86737511574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45952.86737511574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45952.86737511574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45952.86737511574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45952.86737511574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45952.86737511574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45952.86737511574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45952.86737511574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45952.86737511574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45952.86737511574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45952.86737511574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45952.86737511574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45952.86737511574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45952.86737511574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45952.86737511574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45952.86737511574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45952.86737511574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45952.86737511574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45952.86737511574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45952.86737511574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45952.86737511574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45952.86737511574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45952.86737511574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45952.86737511574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45952.86737511574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45952.86737511574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45952.86737511574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ref="G929:G992" ca="1" si="15">IFERROR(NOW()-F929,"-")</f>
        <v>45952.86737511574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45952.86737511574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45952.86737511574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45952.86737511574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45952.86737511574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45952.86737511574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45952.86737511574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45952.86737511574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45952.86737511574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45952.86737511574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45952.86737511574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45952.86737511574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45952.86737511574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45952.86737511574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45952.86737511574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45952.86737511574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45952.86737511574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45952.86737511574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45952.86737511574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45952.86737511574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45952.86737511574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45952.86737511574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45952.86737511574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45952.86737511574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45952.86737511574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45952.86737511574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45952.86737511574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45952.86737511574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45952.86737511574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45952.86737511574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45952.86737511574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45952.86737511574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45952.86737511574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45952.86737511574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45952.86737511574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45952.86737511574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45952.86737511574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45952.86737511574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45952.86737511574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45952.86737511574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45952.86737511574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45952.86737511574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45952.86737511574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45952.86737511574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45952.86737511574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45952.86737511574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45952.86737511574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45952.86737511574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45952.86737511574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45952.86737511574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45952.86737511574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45952.86737511574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45952.86737511574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45952.86737511574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45952.86737511574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45952.86737511574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45952.86737511574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45952.86737511574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45952.86737511574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45952.86737511574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45952.86737511574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45952.86737511574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45952.86737511574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45952.86737511574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ref="G993:G1056" ca="1" si="16">IFERROR(NOW()-F993,"-")</f>
        <v>45952.86737511574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45952.86737511574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45952.86737511574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45952.86737511574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45952.86737511574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45952.86737511574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45952.86737511574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45952.86737511574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45952.86737511574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45952.86737511574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45952.86737511574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45952.86737511574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45952.86737511574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45952.86737511574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45952.86737511574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45952.86737511574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45952.86737511574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45952.86737511574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45952.86737511574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45952.86737511574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45952.86737511574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45952.86737511574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45952.86737511574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45952.86737511574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45952.86737511574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45952.86737511574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45952.86737511574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45952.86737511574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45952.86737511574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45952.86737511574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45952.86737511574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45952.86737511574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45952.86737511574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45952.86737511574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45952.86737511574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45952.86737511574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45952.86737511574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45952.86737511574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45952.86737511574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45952.86737511574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45952.86737511574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45952.86737511574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45952.86737511574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45952.86737511574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45952.86737511574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45952.86737511574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45952.86737511574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45952.86737511574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45952.86737511574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45952.86737511574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45952.86737511574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45952.86737511574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45952.86737511574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45952.86737511574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45952.86737511574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45952.86737511574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45952.86737511574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45952.86737511574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45952.86737511574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45952.86737511574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45952.86737511574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45952.86737511574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45952.86737511574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45952.86737511574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ref="G1057:G1120" ca="1" si="17">IFERROR(NOW()-F1057,"-")</f>
        <v>45952.86737511574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45952.86737511574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45952.86737511574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45952.86737511574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45952.86737511574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45952.86737511574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45952.86737511574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45952.86737511574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45952.86737511574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45952.86737511574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45952.86737511574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45952.86737511574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45952.86737511574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45952.86737511574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45952.86737511574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45952.86737511574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45952.86737511574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45952.86737511574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45952.86737511574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45952.86737511574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45952.86737511574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45952.86737511574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45952.86737511574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45952.86737511574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45952.86737511574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45952.86737511574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45952.86737511574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45952.86737511574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45952.86737511574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45952.86737511574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45952.86737511574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45952.86737511574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45952.86737511574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45952.86737511574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45952.86737511574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45952.86737511574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45952.86737511574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45952.86737511574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45952.86737511574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45952.86737511574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45952.86737511574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45952.86737511574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45952.86737511574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45952.86737511574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45952.86737511574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45952.86737511574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45952.86737511574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45952.86737511574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45952.86737511574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45952.86737511574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45952.86737511574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45952.86737511574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45952.86737511574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45952.86737511574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45952.86737511574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45952.86737511574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45952.86737511574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45952.86737511574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45952.86737511574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45952.86737511574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45952.86737511574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45952.86737511574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45952.86737511574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45952.86737511574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ref="G1121:G1135" ca="1" si="18">IFERROR(NOW()-F1121,"-")</f>
        <v>45952.86737511574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45952.86737511574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45952.86737511574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45952.86737511574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45952.86737511574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45952.86737511574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45952.86737511574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45952.86737511574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45952.86737511574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45952.86737511574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45952.86737511574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45952.86737511574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45952.86737511574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45952.86737511574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45952.86737511574</v>
      </c>
      <c r="H1135" s="22"/>
      <c r="I1135" s="19" t="str">
        <f>IFERROR(VLOOKUP(D1135,DB!A:F,6,0),"")</f>
        <v/>
      </c>
      <c r="J1135" s="18" t="str">
        <f>IFERROR(VLOOKUP(D1135,DB!A:G,7,0),"")</f>
        <v/>
      </c>
      <c r="K1135" s="47"/>
      <c r="L1135" s="23" t="str">
        <f>IFERROR(VLOOKUP(D1135,DB!A:I,9,0),"")</f>
        <v/>
      </c>
    </row>
  </sheetData>
  <dataValidations count="2">
    <dataValidation allowBlank="1" showInputMessage="1" showErrorMessage="1" sqref="E1" xr:uid="{5914219A-CB83-432D-936A-CC0CB6F3982A}"/>
    <dataValidation type="list" allowBlank="1" showInputMessage="1" showErrorMessage="1" sqref="E2:E11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3"/>
  <sheetViews>
    <sheetView workbookViewId="0">
      <selection activeCell="J15" sqref="J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39086</v>
      </c>
      <c r="B2" s="98" t="str">
        <f>IFERROR(VLOOKUP(D2,DB!A:K,11,0),"")</f>
        <v>R4</v>
      </c>
      <c r="C2" s="99">
        <v>1</v>
      </c>
      <c r="D2" s="95" t="s">
        <v>35115</v>
      </c>
      <c r="E2" s="100" t="s">
        <v>38998</v>
      </c>
      <c r="F2" s="101">
        <v>45703.480717592596</v>
      </c>
      <c r="G2" s="102">
        <f ca="1">IFERROR(NOW()-F2,"")</f>
        <v>249.38665752314409</v>
      </c>
      <c r="H2" s="101">
        <v>45703.474768518521</v>
      </c>
      <c r="I2" s="98" t="str">
        <f>IFERROR(VLOOKUP(D2,DB!A:F,6,0),"")</f>
        <v>SCECO</v>
      </c>
      <c r="J2" s="98" t="str">
        <f>IFERROR(VLOOKUP(D2,DB!A:G,7,0),"")</f>
        <v>Dead</v>
      </c>
      <c r="K2" s="103" t="s">
        <v>39087</v>
      </c>
      <c r="L2" s="95" t="str">
        <f>IFERROR(VLOOKUP(D2,DB!A:I,9,0),"")</f>
        <v>Latis</v>
      </c>
    </row>
    <row r="3" spans="1:16" ht="15" customHeight="1">
      <c r="A3" s="121"/>
      <c r="B3" s="121" t="str">
        <f>IFERROR(VLOOKUP(D3,DB!A:K,11,0),"")</f>
        <v/>
      </c>
      <c r="C3" s="122"/>
      <c r="D3" s="95"/>
      <c r="E3" s="100"/>
      <c r="F3" s="125"/>
      <c r="G3" s="126">
        <f ca="1">IFERROR(NOW()-F3,"")</f>
        <v>45952.86737511574</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45952.86737511574</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45952.86737511574</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45952.86737511574</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45952.86737511574</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45952.86737511574</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45952.86737511574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45952.86737511574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45952.86737511574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45952.86737511574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45952.86737511574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45952.86737511574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45952.86737511574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45952.86737511574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45952.86737511574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00"/>
      <c r="F18" s="125"/>
      <c r="G18" s="126">
        <f ca="1">IFERROR(NOW()-F18,"")</f>
        <v>45952.86737511574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95"/>
      <c r="E19" s="100"/>
      <c r="F19" s="125"/>
      <c r="G19" s="126">
        <f ca="1">IFERROR(NOW()-F19,"")</f>
        <v>45952.86737511574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45952.86737511574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45952.86737511574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45952.86737511574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45952.86737511574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45952.86737511574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45952.86737511574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45952.86737511574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45952.86737511574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45952.86737511574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45952.86737511574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45952.86737511574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45952.86737511574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45952.86737511574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45952.86737511574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45952.86737511574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45952.86737511574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45952.86737511574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45952.86737511574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45952.86737511574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45952.86737511574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45952.86737511574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45952.86737511574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45952.86737511574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45952.86737511574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45952.86737511574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45952.86737511574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45952.86737511574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45952.86737511574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45952.86737511574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45952.86737511574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45952.86737511574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45952.86737511574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45952.86737511574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45952.86737511574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45952.86737511574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45952.86737511574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45952.86737511574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45952.86737511574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45952.86737511574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45952.86737511574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45952.86737511574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45952.86737511574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45952.86737511574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45952.86737511574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45952.86737511574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45952.86737511574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45952.86737511574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45952.86737511574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45952.86737511574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45952.86737511574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45952.86737511574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45952.86737511574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45952.86737511574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45952.86737511574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45952.86737511574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45952.86737511574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45952.86737511574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45952.86737511574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45952.86737511574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45952.86737511574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45952.86737511574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45952.86737511574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45952.86737511574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45952.86737511574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45952.86737511574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45952.86737511574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45952.86737511574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45952.86737511574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45952.86737511574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45952.86737511574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45952.86737511574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45952.86737511574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45952.86737511574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45952.86737511574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45952.86737511574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45952.86737511574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45952.86737511574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45952.86737511574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45952.86737511574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45952.86737511574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45952.86737511574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45952.86737511574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45952.86737511574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45952.86737511574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45952.86737511574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45952.86737511574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45952.86737511574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45952.86737511574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45952.86737511574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45952.86737511574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45952.86737511574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45952.86737511574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45952.86737511574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45952.86737511574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45952.86737511574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45952.86737511574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45952.86737511574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45952.86737511574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45952.86737511574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45952.86737511574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45952.86737511574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45952.86737511574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45952.86737511574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45952.86737511574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45952.86737511574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45952.86737511574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45952.86737511574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45952.86737511574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45952.86737511574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45952.86737511574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45952.86737511574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45952.86737511574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45952.86737511574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45952.86737511574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45952.86737511574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45952.86737511574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45952.86737511574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45952.86737511574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45952.86737511574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45952.86737511574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45952.86737511574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45952.86737511574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45952.86737511574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45952.86737511574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45952.86737511574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45952.86737511574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45952.86737511574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45952.86737511574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45952.86737511574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45952.86737511574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45952.86737511574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45952.86737511574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45952.86737511574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45952.86737511574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45952.86737511574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45952.86737511574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45952.86737511574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45952.86737511574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45952.86737511574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45952.86737511574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45952.86737511574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45952.86737511574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45952.86737511574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45952.86737511574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45952.86737511574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45952.86737511574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45952.86737511574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45952.86737511574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45952.86737511574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45952.86737511574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45952.86737511574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45952.86737511574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45952.86737511574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45952.86737511574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45952.86737511574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45952.86737511574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45952.86737511574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45952.86737511574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45952.86737511574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45952.86737511574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45952.86737511574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45952.86737511574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45952.86737511574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45952.86737511574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45952.86737511574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45952.86737511574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45952.86737511574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45952.86737511574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45952.86737511574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45952.86737511574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45952.86737511574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45952.86737511574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45952.86737511574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45952.86737511574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45952.86737511574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45952.86737511574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45952.86737511574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45952.86737511574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45952.86737511574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45952.86737511574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45952.86737511574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45952.86737511574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45952.86737511574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45952.86737511574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45952.86737511574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45952.86737511574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45952.86737511574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45952.86737511574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45952.86737511574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45952.86737511574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45952.86737511574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45952.86737511574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45952.86737511574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45952.86737511574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45952.86737511574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45952.86737511574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45952.86737511574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45952.86737511574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45952.86737511574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45952.86737511574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45952.86737511574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45952.86737511574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45952.86737511574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45952.86737511574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45952.86737511574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45952.86737511574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45952.86737511574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45952.86737511574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45952.86737511574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45952.86737511574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45952.86737511574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45952.86737511574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45952.86737511574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45952.86737511574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45952.86737511574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45952.86737511574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45952.86737511574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45952.86737511574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45952.86737511574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45952.86737511574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45952.86737511574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45952.86737511574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45952.86737511574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45952.86737511574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45952.86737511574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45952.86737511574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45952.86737511574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45952.86737511574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45952.86737511574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45952.86737511574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45952.86737511574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45952.86737511574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45952.86737511574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45952.86737511574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45952.86737511574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45952.86737511574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45952.86737511574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45952.86737511574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45952.86737511574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45952.86737511574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45952.86737511574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45952.86737511574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45952.86737511574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45952.86737511574</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45952.86737511574</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45952.86737511574</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45952.86737511574</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45952.86737511574</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45952.86737511574</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45952.86737511574</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45952.86737511574</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45952.86737511574</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45952.86737511574</v>
      </c>
      <c r="H272" s="125"/>
      <c r="I272" s="121" t="str">
        <f>IFERROR(VLOOKUP(D272,DB!A:F,6,0),"")</f>
        <v/>
      </c>
      <c r="J272" s="121" t="str">
        <f>IFERROR(VLOOKUP(D272,DB!A:G,7,0),"")</f>
        <v/>
      </c>
      <c r="K272" s="127"/>
      <c r="L272" s="123" t="str">
        <f>IFERROR(VLOOKUP(D272,DB!A:I,9,0),"")</f>
        <v/>
      </c>
    </row>
    <row r="273" spans="1:12" ht="15" customHeight="1">
      <c r="A273" s="128"/>
      <c r="B273" s="128" t="str">
        <f>IFERROR(VLOOKUP(D273,DB!A:K,11,0),"")</f>
        <v/>
      </c>
      <c r="C273" s="129"/>
      <c r="D273" s="130"/>
      <c r="E273" s="131"/>
      <c r="F273" s="132"/>
      <c r="G273" s="133">
        <f ca="1">IFERROR(NOW()-F273,"")</f>
        <v>45952.86737511574</v>
      </c>
      <c r="H273" s="132"/>
      <c r="I273" s="128" t="str">
        <f>IFERROR(VLOOKUP(D273,DB!A:F,6,0),"")</f>
        <v/>
      </c>
      <c r="J273" s="128" t="str">
        <f>IFERROR(VLOOKUP(D273,DB!A:G,7,0),"")</f>
        <v/>
      </c>
      <c r="K273" s="134"/>
      <c r="L273" s="130" t="str">
        <f>IFERROR(VLOOKUP(D273,DB!A:I,9,0),"")</f>
        <v/>
      </c>
    </row>
  </sheetData>
  <dataValidations count="2">
    <dataValidation allowBlank="1" showInputMessage="1" showErrorMessage="1" sqref="E1" xr:uid="{A4F81451-56CC-4543-9497-104C4E44EE4B}"/>
    <dataValidation type="list" allowBlank="1" showInputMessage="1" showErrorMessage="1" sqref="E2:E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7"/>
  <sheetViews>
    <sheetView tabSelected="1" workbookViewId="0">
      <selection activeCell="D9" sqref="D9"/>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39088</v>
      </c>
      <c r="B2" s="37" t="str">
        <f>IFERROR(VLOOKUP(D2,DB!A:K,11,0),"")</f>
        <v>R5</v>
      </c>
      <c r="C2" s="37">
        <v>3</v>
      </c>
      <c r="D2" s="120" t="s">
        <v>36034</v>
      </c>
      <c r="E2" s="37" t="s">
        <v>38998</v>
      </c>
      <c r="F2" s="38">
        <v>45891.832060185188</v>
      </c>
      <c r="G2" s="146">
        <f ca="1">IFERROR(NOW()-F2,"")</f>
        <v>61.035314930551976</v>
      </c>
      <c r="H2" s="38">
        <v>45891.790393518517</v>
      </c>
      <c r="I2" s="37" t="str">
        <f>IFERROR(VLOOKUP(D2,DB!A:F,6,0),"")</f>
        <v>Generator-SG</v>
      </c>
      <c r="J2" s="37" t="str">
        <f>IFERROR(VLOOKUP(D2,DB!A:G,7,0),"")</f>
        <v>Vandalized</v>
      </c>
      <c r="K2" s="37" t="s">
        <v>39089</v>
      </c>
      <c r="L2" s="37" t="str">
        <f>IFERROR(VLOOKUP(D2,DB!A:I,9,0),"")</f>
        <v>Latis</v>
      </c>
      <c r="M2" s="119"/>
    </row>
    <row r="3" spans="1:13" ht="30.75">
      <c r="A3" s="37" t="s">
        <v>39090</v>
      </c>
      <c r="B3" s="37" t="str">
        <f>IFERROR(VLOOKUP(D3,DB!A:K,11,0),"")</f>
        <v>R5</v>
      </c>
      <c r="C3" s="37">
        <v>1</v>
      </c>
      <c r="D3" s="37" t="s">
        <v>31329</v>
      </c>
      <c r="E3" s="37" t="s">
        <v>39079</v>
      </c>
      <c r="F3" s="38">
        <v>45926.188877314817</v>
      </c>
      <c r="G3" s="146">
        <f t="shared" ref="G3" ca="1" si="0">IFERROR(NOW()-F3,"")</f>
        <v>26.678497800923651</v>
      </c>
      <c r="H3" s="38">
        <v>45926.158159722225</v>
      </c>
      <c r="I3" s="37" t="str">
        <f>IFERROR(VLOOKUP(D3,DB!A:F,6,0),"")</f>
        <v>SCECO</v>
      </c>
      <c r="J3" s="37" t="str">
        <f>IFERROR(VLOOKUP(D3,DB!A:G,7,0),"")</f>
        <v>Good</v>
      </c>
      <c r="K3" s="37" t="s">
        <v>39091</v>
      </c>
      <c r="L3" s="37" t="str">
        <f>IFERROR(VLOOKUP(D3,DB!A:I,9,0),"")</f>
        <v>Latis</v>
      </c>
      <c r="M3" s="119"/>
    </row>
    <row r="4" spans="1:13" ht="30.75">
      <c r="A4" s="37" t="s">
        <v>39092</v>
      </c>
      <c r="B4" s="37" t="str">
        <f>IFERROR(VLOOKUP(D4,DB!A:K,11,0),"")</f>
        <v>R5</v>
      </c>
      <c r="C4" s="37">
        <v>2</v>
      </c>
      <c r="D4" s="37" t="s">
        <v>31193</v>
      </c>
      <c r="E4" s="37" t="s">
        <v>38998</v>
      </c>
      <c r="F4" s="38">
        <v>45944.771574074075</v>
      </c>
      <c r="G4" s="39">
        <f t="shared" ref="G4" ca="1" si="1">IFERROR(NOW()-F4,"")</f>
        <v>8.0958010416652542</v>
      </c>
      <c r="H4" s="38">
        <v>45944.676192129627</v>
      </c>
      <c r="I4" s="37" t="str">
        <f>IFERROR(VLOOKUP(D4,DB!A:F,6,0),"")</f>
        <v>SCECO</v>
      </c>
      <c r="J4" s="37" t="str">
        <f>IFERROR(VLOOKUP(D4,DB!A:G,7,0),"")</f>
        <v>Dead</v>
      </c>
      <c r="K4" s="37" t="s">
        <v>39093</v>
      </c>
      <c r="L4" s="37" t="str">
        <f>IFERROR(VLOOKUP(D4,DB!A:I,9,0),"")</f>
        <v>Latis</v>
      </c>
    </row>
    <row r="5" spans="1:13" ht="48" customHeight="1">
      <c r="A5" s="154" t="s">
        <v>39094</v>
      </c>
      <c r="B5" s="154" t="str">
        <f>IFERROR(VLOOKUP(D5,DB!A:K,11,0),"")</f>
        <v>R5</v>
      </c>
      <c r="C5" s="154">
        <v>1</v>
      </c>
      <c r="D5" s="154" t="s">
        <v>34781</v>
      </c>
      <c r="E5" s="154" t="s">
        <v>39079</v>
      </c>
      <c r="F5" s="155">
        <v>45948.661111111112</v>
      </c>
      <c r="G5" s="156">
        <f ca="1">IFERROR(NOW()-F5,"")</f>
        <v>4.206264004627883</v>
      </c>
      <c r="H5" s="155">
        <v>45948.661111111112</v>
      </c>
      <c r="I5" s="154" t="str">
        <f>IFERROR(VLOOKUP(D5,DB!A:F,6,0),"")</f>
        <v>SCECO</v>
      </c>
      <c r="J5" s="154" t="str">
        <f>IFERROR(VLOOKUP(D5,DB!A:G,7,0),"")</f>
        <v>Dead</v>
      </c>
      <c r="K5" s="154" t="s">
        <v>39095</v>
      </c>
      <c r="L5" s="154" t="str">
        <f>IFERROR(VLOOKUP(D5,DB!A:I,9,0),"")</f>
        <v>Latis</v>
      </c>
    </row>
    <row r="6" spans="1:13" ht="15">
      <c r="A6" s="154" t="s">
        <v>39096</v>
      </c>
      <c r="B6" s="154" t="str">
        <f>IFERROR(VLOOKUP(D6,DB!A:K,11,0),"")</f>
        <v>R5</v>
      </c>
      <c r="C6" s="154">
        <v>1</v>
      </c>
      <c r="D6" s="154" t="s">
        <v>34278</v>
      </c>
      <c r="E6" s="154" t="s">
        <v>38998</v>
      </c>
      <c r="F6" s="155" t="s">
        <v>39097</v>
      </c>
      <c r="G6" s="156" t="str">
        <f ca="1">IFERROR(NOW()-F6,"")</f>
        <v/>
      </c>
      <c r="H6" s="155">
        <v>45952.820706018516</v>
      </c>
      <c r="I6" s="154" t="str">
        <f>IFERROR(VLOOKUP(D6,DB!A:F,6,0),"")</f>
        <v>Generator-SG</v>
      </c>
      <c r="J6" s="154" t="str">
        <f>IFERROR(VLOOKUP(D6,DB!A:G,7,0),"")</f>
        <v>Vandalized</v>
      </c>
      <c r="K6" s="154" t="s">
        <v>39098</v>
      </c>
      <c r="L6" s="154" t="str">
        <f>IFERROR(VLOOKUP(D6,DB!A:I,9,0),"")</f>
        <v>Latis</v>
      </c>
    </row>
    <row r="7" spans="1:13" ht="15">
      <c r="A7" s="161"/>
      <c r="B7" s="161" t="str">
        <f>IFERROR(VLOOKUP(D7,DB!A:K,11,0),"")</f>
        <v/>
      </c>
      <c r="C7" s="161"/>
      <c r="D7" s="161"/>
      <c r="E7" s="161"/>
      <c r="F7" s="162"/>
      <c r="G7" s="163">
        <f ca="1">IFERROR(NOW()-F7,"")</f>
        <v>45952.86737511574</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45952.86737511574</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45952.86737511574</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45952.86737511574</v>
      </c>
      <c r="H10" s="162"/>
      <c r="I10" s="161" t="str">
        <f>IFERROR(VLOOKUP(D10,DB!A:F,6,0),"")</f>
        <v/>
      </c>
      <c r="J10" s="161" t="str">
        <f>IFERROR(VLOOKUP(D10,DB!A:G,7,0),"")</f>
        <v/>
      </c>
      <c r="K10" s="161"/>
      <c r="L10" s="161" t="str">
        <f>IFERROR(VLOOKUP(D10,DB!A:I,9,0),"")</f>
        <v/>
      </c>
    </row>
    <row r="11" spans="1:13" ht="15">
      <c r="A11" s="161"/>
      <c r="B11" s="161" t="str">
        <f>IFERROR(VLOOKUP(D11,DB!A:K,11,0),"")</f>
        <v/>
      </c>
      <c r="C11" s="161"/>
      <c r="D11" s="157"/>
      <c r="E11" s="161"/>
      <c r="F11" s="162"/>
      <c r="G11" s="163">
        <f ca="1">IFERROR(NOW()-F11,"")</f>
        <v>45952.86737511574</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45952.86737511574</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45952.86737511574</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45952.86737511574</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45952.86737511574</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45952.86737511574</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45952.86737511574</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45952.86737511574</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45952.86737511574</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45952.86737511574</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45952.86737511574</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45952.86737511574</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45952.86737511574</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45952.86737511574</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45952.86737511574</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45952.86737511574</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45952.86737511574</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45952.86737511574</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45952.86737511574</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45952.86737511574</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45952.86737511574</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45952.86737511574</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45952.86737511574</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45952.86737511574</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45952.86737511574</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45952.86737511574</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45952.86737511574</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45952.86737511574</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45952.86737511574</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45952.86737511574</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45952.86737511574</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45952.86737511574</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45952.86737511574</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45952.86737511574</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45952.86737511574</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45952.86737511574</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45952.86737511574</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45952.86737511574</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45952.86737511574</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45952.86737511574</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45952.86737511574</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45952.86737511574</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45952.86737511574</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45952.86737511574</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45952.86737511574</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45952.86737511574</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45952.86737511574</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45952.86737511574</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45952.86737511574</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45952.86737511574</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45952.86737511574</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45952.86737511574</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45952.86737511574</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45952.86737511574</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45952.86737511574</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45952.86737511574</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45952.86737511574</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45952.86737511574</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45952.86737511574</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45952.86737511574</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45952.86737511574</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45952.86737511574</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45952.86737511574</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45952.86737511574</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45952.86737511574</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45952.86737511574</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45952.86737511574</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45952.86737511574</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45952.86737511574</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45952.86737511574</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45952.86737511574</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45952.86737511574</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45952.86737511574</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45952.86737511574</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45952.86737511574</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45952.86737511574</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45952.86737511574</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45952.86737511574</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45952.86737511574</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45952.86737511574</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45952.86737511574</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45952.86737511574</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45952.86737511574</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45952.86737511574</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45952.86737511574</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45952.86737511574</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45952.86737511574</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45952.86737511574</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45952.86737511574</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45952.86737511574</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45952.86737511574</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45952.86737511574</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45952.86737511574</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45952.86737511574</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45952.86737511574</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45952.86737511574</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45952.86737511574</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45952.86737511574</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45952.86737511574</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45952.86737511574</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45952.86737511574</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45952.86737511574</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45952.86737511574</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45952.86737511574</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45952.86737511574</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45952.86737511574</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45952.86737511574</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45952.86737511574</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45952.86737511574</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45952.86737511574</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45952.86737511574</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45952.86737511574</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45952.86737511574</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45952.86737511574</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45952.86737511574</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45952.86737511574</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45952.86737511574</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45952.86737511574</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45952.86737511574</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45952.86737511574</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45952.86737511574</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45952.86737511574</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45952.86737511574</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45952.86737511574</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45952.86737511574</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45952.86737511574</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45952.86737511574</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45952.86737511574</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45952.86737511574</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45952.86737511574</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45952.86737511574</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45952.86737511574</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45952.86737511574</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45952.86737511574</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45952.86737511574</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45952.86737511574</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45952.86737511574</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45952.86737511574</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45952.86737511574</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45952.86737511574</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45952.86737511574</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45952.86737511574</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45952.86737511574</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45952.86737511574</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45952.86737511574</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45952.86737511574</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45952.86737511574</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45952.86737511574</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45952.86737511574</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45952.86737511574</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45952.86737511574</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45952.86737511574</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45952.86737511574</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45952.86737511574</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45952.86737511574</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45952.86737511574</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45952.86737511574</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45952.86737511574</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45952.86737511574</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45952.86737511574</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45952.86737511574</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45952.86737511574</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45952.86737511574</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45952.86737511574</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45952.86737511574</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45952.86737511574</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45952.86737511574</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45952.86737511574</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45952.86737511574</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45952.86737511574</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45952.86737511574</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45952.86737511574</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45952.86737511574</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45952.86737511574</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45952.86737511574</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45952.86737511574</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45952.86737511574</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45952.86737511574</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45952.86737511574</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45952.86737511574</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45952.86737511574</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45952.86737511574</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45952.86737511574</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45952.86737511574</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45952.86737511574</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45952.86737511574</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45952.86737511574</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45952.86737511574</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45952.86737511574</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45952.86737511574</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45952.86737511574</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45952.86737511574</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45952.86737511574</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45952.86737511574</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45952.86737511574</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45952.86737511574</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45952.86737511574</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45952.86737511574</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45952.86737511574</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45952.86737511574</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45952.86737511574</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45952.86737511574</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45952.86737511574</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45952.86737511574</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45952.86737511574</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45952.86737511574</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45952.86737511574</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45952.86737511574</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45952.86737511574</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45952.86737511574</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45952.86737511574</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45952.86737511574</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45952.86737511574</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45952.86737511574</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45952.86737511574</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45952.86737511574</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45952.86737511574</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45952.86737511574</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45952.86737511574</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45952.86737511574</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45952.86737511574</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45952.86737511574</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45952.86737511574</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45952.86737511574</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45952.86737511574</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45952.86737511574</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45952.86737511574</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45952.86737511574</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45952.86737511574</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45952.86737511574</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45952.86737511574</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45952.86737511574</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45952.86737511574</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45952.86737511574</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45952.86737511574</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45952.86737511574</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45952.86737511574</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45952.86737511574</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45952.86737511574</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45952.86737511574</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45952.86737511574</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45952.86737511574</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45952.86737511574</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45952.86737511574</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45952.86737511574</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45952.86737511574</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45952.86737511574</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45952.86737511574</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45952.86737511574</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45952.86737511574</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45952.86737511574</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45952.86737511574</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45952.86737511574</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45952.86737511574</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45952.86737511574</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45952.86737511574</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45952.86737511574</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45952.86737511574</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45952.86737511574</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45952.86737511574</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45952.86737511574</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45952.86737511574</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45952.86737511574</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45952.86737511574</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45952.86737511574</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45952.86737511574</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45952.86737511574</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45952.86737511574</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45952.86737511574</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45952.86737511574</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45952.86737511574</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45952.86737511574</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45952.86737511574</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45952.86737511574</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45952.86737511574</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45952.86737511574</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45952.86737511574</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45952.86737511574</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45952.86737511574</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45952.86737511574</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45952.86737511574</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45952.86737511574</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45952.86737511574</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45952.86737511574</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45952.86737511574</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45952.86737511574</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45952.86737511574</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45952.86737511574</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45952.86737511574</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45952.86737511574</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45952.86737511574</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45952.86737511574</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45952.86737511574</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45952.86737511574</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45952.86737511574</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45952.86737511574</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45952.86737511574</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45952.86737511574</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45952.86737511574</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45952.86737511574</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45952.86737511574</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45952.86737511574</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45952.86737511574</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45952.86737511574</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45952.86737511574</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45952.86737511574</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45952.86737511574</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45952.86737511574</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45952.86737511574</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45952.86737511574</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45952.86737511574</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45952.86737511574</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45952.86737511574</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45952.86737511574</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45952.86737511574</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45952.86737511574</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45952.86737511574</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45952.86737511574</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45952.86737511574</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45952.86737511574</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45952.86737511574</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45952.86737511574</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45952.86737511574</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45952.86737511574</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45952.86737511574</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45952.86737511574</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45952.86737511574</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45952.86737511574</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45952.86737511574</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45952.86737511574</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45952.86737511574</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45952.86737511574</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45952.86737511574</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45952.86737511574</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45952.86737511574</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45952.86737511574</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45952.86737511574</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45952.86737511574</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45952.86737511574</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45952.86737511574</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45952.86737511574</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45952.86737511574</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45952.86737511574</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45952.86737511574</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45952.86737511574</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45952.86737511574</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45952.86737511574</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45952.86737511574</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45952.86737511574</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45952.86737511574</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45952.86737511574</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45952.86737511574</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45952.86737511574</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45952.86737511574</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45952.86737511574</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45952.86737511574</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45952.86737511574</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45952.86737511574</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45952.86737511574</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45952.86737511574</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45952.86737511574</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45952.86737511574</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45952.86737511574</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45952.86737511574</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45952.86737511574</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45952.86737511574</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45952.86737511574</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45952.86737511574</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45952.86737511574</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45952.86737511574</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45952.86737511574</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45952.86737511574</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45952.86737511574</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45952.86737511574</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45952.86737511574</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45952.86737511574</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45952.86737511574</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45952.86737511574</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45952.86737511574</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45952.86737511574</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45952.86737511574</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45952.86737511574</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45952.86737511574</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45952.86737511574</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45952.86737511574</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45952.86737511574</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45952.86737511574</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45952.86737511574</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45952.86737511574</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45952.86737511574</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45952.86737511574</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45952.86737511574</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45952.86737511574</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45952.86737511574</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45952.86737511574</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45952.86737511574</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45952.86737511574</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45952.86737511574</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45952.86737511574</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45952.86737511574</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45952.86737511574</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45952.86737511574</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45952.86737511574</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45952.86737511574</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45952.86737511574</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45952.86737511574</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45952.86737511574</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45952.86737511574</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45952.86737511574</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45952.86737511574</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45952.86737511574</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45952.86737511574</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45952.86737511574</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45952.86737511574</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45952.86737511574</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45952.86737511574</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45952.86737511574</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45952.86737511574</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45952.86737511574</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45952.86737511574</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45952.86737511574</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45952.86737511574</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45952.86737511574</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45952.86737511574</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45952.86737511574</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45952.86737511574</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45952.86737511574</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45952.86737511574</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45952.86737511574</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45952.86737511574</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45952.86737511574</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45952.86737511574</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45952.86737511574</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45952.86737511574</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45952.86737511574</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45952.86737511574</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45952.86737511574</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45952.86737511574</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45952.86737511574</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45952.86737511574</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45952.86737511574</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45952.86737511574</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45952.86737511574</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45952.86737511574</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45952.86737511574</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45952.86737511574</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45952.86737511574</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45952.86737511574</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45952.86737511574</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45952.86737511574</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45952.86737511574</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45952.86737511574</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45952.86737511574</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45952.86737511574</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45952.86737511574</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45952.86737511574</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45952.86737511574</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45952.86737511574</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45952.86737511574</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45952.86737511574</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45952.86737511574</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45952.86737511574</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45952.86737511574</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45952.86737511574</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45952.86737511574</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45952.86737511574</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45952.86737511574</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45952.86737511574</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45952.86737511574</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45952.86737511574</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45952.86737511574</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45952.86737511574</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45952.86737511574</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45952.86737511574</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45952.86737511574</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45952.86737511574</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45952.86737511574</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45952.86737511574</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45952.86737511574</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45952.86737511574</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45952.86737511574</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45952.86737511574</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45952.86737511574</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45952.86737511574</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45952.86737511574</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45952.86737511574</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45952.86737511574</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45952.86737511574</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45952.86737511574</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45952.86737511574</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45952.86737511574</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45952.86737511574</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45952.86737511574</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45952.86737511574</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45952.86737511574</v>
      </c>
      <c r="H505" s="162"/>
      <c r="I505" s="161" t="str">
        <f>IFERROR(VLOOKUP(D505,DB!A:F,6,0),"")</f>
        <v/>
      </c>
      <c r="J505" s="161" t="str">
        <f>IFERROR(VLOOKUP(D505,DB!A:G,7,0),"")</f>
        <v/>
      </c>
      <c r="K505" s="161"/>
      <c r="L505" s="161" t="str">
        <f>IFERROR(VLOOKUP(D505,DB!A:I,9,0),"")</f>
        <v/>
      </c>
    </row>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5" ht="15"/>
    <row r="616" ht="15"/>
    <row r="618" ht="15"/>
    <row r="619" ht="15"/>
    <row r="620" ht="15"/>
    <row r="621" ht="15"/>
    <row r="623" ht="15"/>
    <row r="624" ht="15"/>
    <row r="631" ht="15"/>
    <row r="632" ht="15"/>
    <row r="633" ht="15"/>
    <row r="634" ht="15"/>
    <row r="635" ht="15"/>
    <row r="636" ht="15"/>
    <row r="639" ht="15"/>
    <row r="640" ht="15"/>
    <row r="641" ht="15"/>
    <row r="642" ht="15"/>
    <row r="643" ht="15"/>
    <row r="644" ht="15"/>
    <row r="645" ht="15"/>
    <row r="646" ht="15"/>
    <row r="647" ht="15"/>
    <row r="648" ht="15"/>
    <row r="649" ht="15"/>
    <row r="650"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744" ht="15"/>
    <row r="745" ht="15"/>
    <row r="746" ht="15"/>
    <row r="747" ht="15"/>
    <row r="748" ht="15"/>
    <row r="749" ht="15"/>
    <row r="750" ht="15"/>
    <row r="751" ht="15"/>
    <row r="752" ht="15"/>
    <row r="753"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6" ht="15"/>
    <row r="838" ht="15"/>
    <row r="839"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2" ht="15"/>
    <row r="873" ht="15"/>
    <row r="1043" ht="15"/>
    <row r="1044" ht="15"/>
    <row r="1045" ht="15"/>
    <row r="1046" ht="15"/>
    <row r="1047" ht="15"/>
    <row r="1048" ht="15"/>
    <row r="1054" ht="15"/>
    <row r="1055" ht="15"/>
    <row r="1056" ht="15"/>
    <row r="1057" ht="15"/>
    <row r="1058" ht="15"/>
    <row r="1059" ht="15"/>
    <row r="1060"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1" ht="15"/>
    <row r="1112" ht="15"/>
    <row r="1118" ht="15"/>
    <row r="1119" ht="15"/>
    <row r="1121" ht="15"/>
    <row r="1122" ht="15"/>
    <row r="1123" ht="15"/>
    <row r="1124" ht="15"/>
    <row r="1125" ht="15"/>
    <row r="1126" ht="15"/>
    <row r="1127" ht="15"/>
    <row r="1129" ht="15"/>
    <row r="1130" ht="15"/>
    <row r="1131"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200" ht="15"/>
    <row r="1201" ht="15"/>
    <row r="1202" ht="15"/>
    <row r="1203" ht="15"/>
    <row r="1204" ht="15"/>
    <row r="1205" ht="15"/>
    <row r="1206" ht="15"/>
    <row r="1207" ht="15"/>
    <row r="1208" ht="15"/>
    <row r="1209" ht="15"/>
    <row r="1210" ht="15"/>
    <row r="1211" ht="15"/>
    <row r="1212" ht="15"/>
    <row r="1213" ht="15"/>
    <row r="1215" ht="15"/>
    <row r="1216" ht="15"/>
    <row r="1217" ht="15"/>
    <row r="1218" ht="15"/>
    <row r="1219" ht="15"/>
    <row r="1220" ht="15"/>
    <row r="1221" ht="15"/>
    <row r="1222" ht="15"/>
    <row r="1223" ht="15"/>
    <row r="1224" ht="15"/>
    <row r="1225" ht="15"/>
    <row r="1226"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9" ht="15"/>
    <row r="1250" ht="15"/>
    <row r="1251" ht="15"/>
    <row r="1252" ht="15"/>
    <row r="1253" ht="15"/>
    <row r="1254" ht="15"/>
    <row r="1255" ht="15"/>
    <row r="1256" ht="15"/>
    <row r="1257" ht="15"/>
    <row r="1258" ht="15"/>
    <row r="1266" ht="15"/>
    <row r="1267" ht="15"/>
    <row r="1270" ht="15"/>
    <row r="1271" ht="15"/>
    <row r="1272" ht="15"/>
    <row r="1273" ht="15"/>
    <row r="1274" ht="15"/>
    <row r="1275" ht="15"/>
    <row r="1276" ht="15"/>
    <row r="1277" ht="15"/>
    <row r="1280" ht="15"/>
    <row r="1281" ht="15"/>
    <row r="1282" ht="15"/>
    <row r="1283" ht="15"/>
    <row r="1284" ht="15"/>
    <row r="1285" ht="15"/>
    <row r="1286" ht="15"/>
    <row r="1287" ht="15"/>
    <row r="1288" ht="15"/>
    <row r="1289" ht="15"/>
    <row r="1290" ht="15"/>
    <row r="1291" ht="15"/>
    <row r="1293" ht="15"/>
    <row r="1294" ht="15"/>
    <row r="1295" ht="15"/>
    <row r="1298" ht="15"/>
    <row r="1300" ht="15"/>
    <row r="1302" ht="15"/>
    <row r="1305" ht="15"/>
    <row r="1306" ht="15"/>
    <row r="1307" ht="15"/>
    <row r="1309" ht="15"/>
    <row r="1311" ht="15"/>
    <row r="1312" ht="15"/>
    <row r="1313" ht="15"/>
    <row r="1314" ht="15"/>
    <row r="1315" ht="15"/>
    <row r="1317" ht="15"/>
    <row r="1318" ht="15"/>
    <row r="1319" ht="15"/>
    <row r="1320" ht="15"/>
    <row r="1322" ht="15"/>
    <row r="1324" ht="15"/>
    <row r="1325" ht="15"/>
    <row r="1327" ht="15"/>
  </sheetData>
  <dataValidations count="2">
    <dataValidation allowBlank="1" showInputMessage="1" showErrorMessage="1" sqref="E1" xr:uid="{920C6338-E771-4DAE-8C89-92A9093EA4DE}"/>
    <dataValidation type="list" allowBlank="1" showInputMessage="1" showErrorMessage="1" sqref="E2:E50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9"/>
  <sheetViews>
    <sheetView workbookViewId="0">
      <selection activeCell="D2" sqre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39099</v>
      </c>
      <c r="B2" s="105" t="str">
        <f>IFERROR(VLOOKUP(D2,DB!A:K,11,0),"")</f>
        <v>R6</v>
      </c>
      <c r="C2" s="107">
        <v>1</v>
      </c>
      <c r="D2" s="106" t="s">
        <v>33141</v>
      </c>
      <c r="E2" s="108" t="s">
        <v>38998</v>
      </c>
      <c r="F2" s="109">
        <v>45952.768622685187</v>
      </c>
      <c r="G2" s="78">
        <f ca="1">IFERROR(NOW()-F2,"-")</f>
        <v>9.8752430552849546E-2</v>
      </c>
      <c r="H2" s="109">
        <v>45952.835578703707</v>
      </c>
      <c r="I2" s="105" t="str">
        <f>IFERROR(VLOOKUP(D2,DB!A:F,6,0),"")</f>
        <v>SCECO+STB</v>
      </c>
      <c r="J2" s="104" t="str">
        <f>IFERROR(VLOOKUP(D2,DB!A:G,7,0),"")</f>
        <v>Good</v>
      </c>
      <c r="K2" s="110" t="s">
        <v>39100</v>
      </c>
      <c r="L2" s="111" t="str">
        <f>IFERROR(VLOOKUP(D2,DB!A:I,9,0),"")</f>
        <v>Latis</v>
      </c>
    </row>
    <row r="3" spans="1:16383" ht="31.5" customHeight="1">
      <c r="A3" s="106"/>
      <c r="B3" s="105" t="str">
        <f>IFERROR(VLOOKUP(D3,DB!A:K,11,0),"")</f>
        <v/>
      </c>
      <c r="C3" s="107"/>
      <c r="D3" s="105"/>
      <c r="E3" s="108"/>
      <c r="F3" s="109"/>
      <c r="G3" s="78">
        <f ca="1">IFERROR(NOW()-F3,"-")</f>
        <v>45952.86737511574</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45952.86737511574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45952.86737511574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45952.86737511574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45952.86737511574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45952.86737511574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45952.86737511574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45952.86737511574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45952.86737511574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45952.86737511574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45952.86737511574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45952.86737511574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45952.86737511574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45952.86737511574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45952.86737511574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45952.86737511574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45952.86737511574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45952.86737511574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45952.86737511574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45952.86737511574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45952.86737511574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45952.86737511574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45952.86737511574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45952.86737511574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45952.86737511574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45952.86737511574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45952.86737511574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45952.86737511574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45952.86737511574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45952.86737511574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45952.86737511574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45952.86737511574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45952.86737511574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45952.86737511574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45952.86737511574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45952.86737511574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45952.86737511574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45952.86737511574</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45952.86737511574</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45952.86737511574</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45952.86737511574</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45952.86737511574</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45952.86737511574</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45952.86737511574</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45952.86737511574</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45952.86737511574</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45952.86737511574</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45952.86737511574</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45952.86737511574</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45952.86737511574</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45952.86737511574</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45952.86737511574</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45952.86737511574</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45952.86737511574</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45952.86737511574</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45952.86737511574</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45952.86737511574</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45952.86737511574</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45952.86737511574</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45952.86737511574</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45952.86737511574</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45952.86737511574</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45952.86737511574</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45952.86737511574</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45952.86737511574</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45952.86737511574</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45952.86737511574</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45952.86737511574</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45952.86737511574</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45952.86737511574</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45952.86737511574</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45952.86737511574</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45952.86737511574</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45952.86737511574</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45952.86737511574</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45952.86737511574</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45952.86737511574</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45952.86737511574</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45952.86737511574</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45952.86737511574</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45952.86737511574</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45952.86737511574</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45952.86737511574</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45952.86737511574</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45952.86737511574</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45952.86737511574</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45952.86737511574</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45952.86737511574</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45952.86737511574</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45952.86737511574</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45952.86737511574</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45952.86737511574</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45952.86737511574</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45952.86737511574</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45952.86737511574</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45952.86737511574</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45952.86737511574</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45952.86737511574</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45952.86737511574</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45952.86737511574</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45952.86737511574</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45952.86737511574</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45952.86737511574</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45952.86737511574</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45952.86737511574</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45952.86737511574</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45952.86737511574</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45952.86737511574</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45952.86737511574</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45952.86737511574</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45952.86737511574</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45952.86737511574</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45952.86737511574</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45952.86737511574</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45952.86737511574</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45952.86737511574</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45952.86737511574</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45952.86737511574</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45952.86737511574</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45952.86737511574</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45952.86737511574</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45952.86737511574</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45952.86737511574</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45952.86737511574</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45952.86737511574</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45952.86737511574</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45952.86737511574</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45952.86737511574</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45952.86737511574</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45952.86737511574</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45952.86737511574</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45952.86737511574</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45952.86737511574</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45952.86737511574</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45952.86737511574</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45952.86737511574</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45952.86737511574</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45952.86737511574</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45952.86737511574</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45952.86737511574</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45952.86737511574</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45952.86737511574</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45952.86737511574</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45952.86737511574</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45952.86737511574</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45952.86737511574</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45952.86737511574</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45952.86737511574</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45952.86737511574</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45952.86737511574</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45952.86737511574</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45952.86737511574</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45952.86737511574</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45952.86737511574</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45952.86737511574</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45952.86737511574</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45952.86737511574</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45952.86737511574</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45952.86737511574</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45952.86737511574</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45952.86737511574</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45952.86737511574</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45952.86737511574</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45952.86737511574</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45952.86737511574</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45952.86737511574</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45952.86737511574</v>
      </c>
      <c r="H169" s="109"/>
      <c r="I169" s="105" t="str">
        <f>IFERROR(VLOOKUP(D169,DB!A:F,6,0),"")</f>
        <v/>
      </c>
      <c r="J169" s="104" t="str">
        <f>IFERROR(VLOOKUP(D169,DB!A:G,7,0),"")</f>
        <v/>
      </c>
      <c r="K169" s="110"/>
      <c r="L169" s="111" t="str">
        <f>IFERROR(VLOOKUP(D169,DB!A:I,9,0),"")</f>
        <v/>
      </c>
    </row>
  </sheetData>
  <dataValidations count="2">
    <dataValidation allowBlank="1" showInputMessage="1" showErrorMessage="1" sqref="E1" xr:uid="{380493DB-286A-4683-AF55-C78F04945A49}"/>
    <dataValidation type="list" allowBlank="1" showInputMessage="1" showErrorMessage="1" sqref="E2:E16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2025-10-22T17:51:01Z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