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6"/>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538" documentId="13_ncr:1_{F6CB121F-512D-4AA6-A0C1-0FB36C537598}" xr6:coauthVersionLast="47" xr6:coauthVersionMax="47" xr10:uidLastSave="{494AC4AD-B5B8-4793-94EC-E8B0BAB3DAF7}"/>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6" l="1"/>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3" i="1"/>
  <c r="J6"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I2" i="6"/>
  <c r="I5" i="6"/>
  <c r="L2" i="6"/>
  <c r="L5" i="6"/>
  <c r="L4" i="6"/>
  <c r="J5" i="6"/>
  <c r="J2" i="6"/>
  <c r="J4" i="6"/>
  <c r="I4" i="6"/>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L4" i="5"/>
  <c r="L5" i="5"/>
  <c r="L6" i="5"/>
  <c r="L7" i="5"/>
  <c r="L8" i="5"/>
  <c r="L9" i="5"/>
  <c r="L10" i="5"/>
  <c r="L11" i="5"/>
  <c r="L12" i="5"/>
  <c r="L13" i="5"/>
  <c r="J4" i="5"/>
  <c r="J5" i="5"/>
  <c r="J6" i="5"/>
  <c r="J7" i="5"/>
  <c r="J8" i="5"/>
  <c r="J9" i="5"/>
  <c r="J10" i="5"/>
  <c r="J11" i="5"/>
  <c r="J12" i="5"/>
  <c r="J13" i="5"/>
  <c r="I4" i="5"/>
  <c r="I5" i="5"/>
  <c r="I6" i="5"/>
  <c r="I7" i="5"/>
  <c r="I8" i="5"/>
  <c r="I9" i="5"/>
  <c r="I10" i="5"/>
  <c r="I11" i="5"/>
  <c r="I12" i="5"/>
  <c r="I13" i="5"/>
  <c r="B4" i="5"/>
  <c r="B5" i="5"/>
  <c r="B6" i="5"/>
  <c r="B7" i="5"/>
  <c r="B8" i="5"/>
  <c r="B9" i="5"/>
  <c r="B10" i="5"/>
  <c r="B11" i="5"/>
  <c r="B12" i="5"/>
  <c r="B13"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alcChain>
</file>

<file path=xl/sharedStrings.xml><?xml version="1.0" encoding="utf-8"?>
<sst xmlns="http://schemas.openxmlformats.org/spreadsheetml/2006/main" count="178604" uniqueCount="39086">
  <si>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</si>
  <si>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</si>
  <si>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</si>
  <si>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</si>
  <si>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</si>
  <si>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</si>
  <si>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</si>
  <si>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</si>
  <si>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</si>
  <si>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</si>
  <si>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</si>
  <si>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</si>
  <si>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</si>
  <si>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</si>
  <si>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</si>
  <si>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</si>
  <si>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</si>
  <si>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</si>
  <si>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</si>
  <si>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</si>
  <si>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</si>
  <si>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</si>
  <si>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</si>
  <si>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</si>
  <si>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</si>
  <si>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</si>
  <si>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</si>
  <si>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</si>
  <si>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</si>
  <si>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</si>
  <si>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</si>
  <si>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</si>
  <si>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</si>
  <si>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</si>
  <si>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</si>
  <si>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</si>
  <si>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</si>
  <si>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</si>
  <si>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</si>
  <si>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</si>
  <si>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</si>
  <si>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</si>
  <si>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</si>
  <si>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</si>
  <si>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</si>
  <si>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</si>
  <si>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</si>
  <si>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</si>
  <si>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</si>
  <si>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</si>
  <si>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</si>
  <si>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</si>
  <si>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</si>
  <si>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</si>
  <si>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</si>
  <si>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</si>
  <si>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</si>
  <si>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</si>
  <si>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</si>
  <si>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</si>
  <si>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</si>
  <si>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</si>
  <si>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</si>
  <si>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</si>
  <si>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</si>
  <si>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</si>
  <si>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</si>
  <si>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</si>
  <si>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</si>
  <si>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</si>
  <si>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</si>
  <si>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</si>
  <si>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</si>
  <si>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</si>
  <si>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</si>
  <si>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</si>
  <si>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</si>
  <si>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</si>
  <si>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</si>
  <si>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</si>
  <si>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</si>
  <si>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</si>
  <si>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</si>
  <si>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</si>
  <si>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</si>
  <si>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</si>
  <si>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</si>
  <si>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</si>
  <si>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</si>
  <si>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</si>
  <si>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</si>
  <si>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</si>
  <si>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</si>
  <si>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</si>
  <si>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</si>
  <si>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</si>
  <si>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</si>
  <si>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</si>
  <si>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</si>
  <si>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</si>
  <si>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</si>
  <si>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</si>
  <si>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</si>
  <si>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</si>
  <si>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</si>
  <si>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</si>
  <si>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</si>
  <si>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</si>
  <si>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</si>
  <si>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</si>
  <si>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</si>
  <si>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</si>
  <si>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</si>
  <si>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</si>
  <si>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</si>
  <si>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</si>
  <si>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</si>
  <si>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</si>
  <si>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</si>
  <si>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</si>
  <si>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</si>
  <si>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</si>
  <si>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</si>
  <si>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</si>
  <si>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</si>
  <si>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</si>
  <si>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</si>
  <si>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</si>
  <si>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</si>
  <si>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</si>
  <si>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</si>
  <si>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</si>
  <si>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</si>
  <si>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</si>
  <si>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</si>
  <si>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</si>
  <si>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</si>
  <si>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</si>
  <si>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</si>
  <si>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</si>
  <si>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</si>
  <si>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</si>
  <si>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</si>
  <si>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</si>
  <si>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</si>
  <si>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</si>
  <si>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</si>
  <si>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</si>
  <si>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</si>
  <si>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</si>
  <si>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</si>
  <si>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</si>
  <si>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</si>
  <si>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</si>
  <si>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</si>
  <si>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</si>
  <si>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</si>
  <si>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</si>
  <si>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</si>
  <si>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</si>
  <si>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</si>
  <si>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</si>
  <si>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</si>
  <si>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</si>
  <si>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</si>
  <si>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</si>
  <si>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</si>
  <si>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</si>
  <si>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</si>
  <si>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</si>
  <si>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</si>
  <si>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</si>
  <si>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</si>
  <si>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</si>
  <si>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</si>
  <si>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</si>
  <si>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</si>
  <si>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</si>
  <si>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</si>
  <si>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</si>
  <si>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</si>
  <si>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</si>
  <si>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</si>
  <si>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</si>
  <si>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</si>
  <si>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</si>
  <si>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</si>
  <si>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</si>
  <si>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</si>
  <si>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</si>
  <si>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</si>
  <si>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</si>
  <si>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</si>
  <si>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</si>
  <si>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</si>
  <si>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</si>
  <si>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</si>
  <si>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</si>
  <si>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</si>
  <si>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</si>
  <si>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</si>
  <si>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</si>
  <si>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</si>
  <si>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</si>
  <si>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</si>
  <si>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</si>
  <si>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</si>
  <si>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</si>
  <si>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</si>
  <si>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</si>
  <si>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</si>
  <si>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</si>
  <si>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</si>
  <si>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</si>
  <si>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</si>
  <si>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</si>
  <si>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</si>
  <si>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</si>
  <si>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</si>
  <si>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</si>
  <si>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</si>
  <si>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</si>
  <si>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</si>
  <si>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</si>
  <si>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</si>
  <si>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</si>
  <si>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</si>
  <si>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</si>
  <si>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</si>
  <si>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</si>
  <si>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</si>
  <si>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</si>
  <si>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</si>
  <si>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</si>
  <si>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</si>
  <si>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</si>
  <si>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</si>
  <si>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</si>
  <si>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</si>
  <si>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</si>
  <si>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</si>
  <si>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</si>
  <si>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</si>
  <si>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</si>
  <si>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</si>
  <si>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</si>
  <si>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</si>
  <si>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</si>
  <si>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</si>
  <si>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</si>
  <si>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</si>
  <si>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</si>
  <si>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</si>
  <si>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</si>
  <si>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</si>
  <si>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</si>
  <si>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</si>
  <si>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</si>
  <si>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</si>
  <si>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</si>
  <si>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</si>
  <si>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</si>
  <si>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</si>
  <si>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</si>
  <si>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</si>
  <si>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</si>
  <si>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</si>
  <si>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</si>
  <si>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</si>
  <si>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</si>
  <si>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</si>
  <si>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</si>
  <si>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</si>
  <si>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</si>
  <si>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</si>
  <si>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</si>
  <si>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</si>
  <si>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</si>
  <si>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</si>
  <si>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</si>
  <si>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</si>
  <si>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</si>
  <si>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</si>
  <si>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</si>
  <si>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</si>
  <si>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</si>
  <si>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</si>
  <si>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</si>
  <si>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</si>
  <si>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</si>
  <si>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</si>
  <si>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</si>
  <si>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</si>
  <si>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</si>
  <si>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</si>
  <si>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</si>
  <si>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</si>
  <si>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</si>
  <si>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</si>
  <si>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</si>
  <si>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</si>
  <si>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</si>
  <si>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</si>
  <si>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</si>
  <si>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</si>
  <si>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</si>
  <si>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</si>
  <si>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</si>
  <si>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</si>
  <si>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</si>
  <si>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</si>
  <si>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</si>
  <si>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</si>
  <si>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</si>
  <si>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</si>
  <si>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</si>
  <si>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</si>
  <si>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</si>
  <si>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</si>
  <si>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</si>
  <si>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</si>
  <si>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</si>
  <si>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</si>
  <si>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</si>
  <si>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</si>
  <si>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</si>
  <si>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</si>
  <si>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</si>
  <si>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</si>
  <si>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</si>
  <si>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</si>
  <si>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</si>
  <si>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</si>
  <si>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</si>
  <si>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</si>
  <si>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</si>
  <si>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</si>
  <si>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</si>
  <si>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</si>
  <si>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</si>
  <si>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</si>
  <si>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</si>
  <si>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</si>
  <si>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</si>
  <si>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</si>
  <si>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</si>
  <si>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</si>
  <si>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</si>
  <si>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</si>
  <si>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</si>
  <si>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</si>
  <si>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</si>
  <si>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</si>
  <si>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</si>
  <si>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</si>
  <si>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</si>
  <si>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</si>
  <si>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</si>
  <si>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</si>
  <si>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</si>
  <si>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</si>
  <si>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</si>
  <si>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</si>
  <si>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</si>
  <si>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</si>
  <si>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</si>
  <si>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</si>
  <si>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</si>
  <si>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</si>
  <si>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</si>
  <si>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</si>
  <si>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</si>
  <si>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</si>
  <si>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</si>
  <si>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</si>
  <si>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</si>
  <si>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</si>
  <si>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</si>
  <si>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</si>
  <si>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</si>
  <si>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</si>
  <si>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</si>
  <si>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</si>
  <si>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</si>
  <si>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</si>
  <si>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</si>
  <si>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</si>
  <si>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</si>
  <si>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</si>
  <si>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</si>
  <si>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</si>
  <si>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</si>
  <si>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</si>
  <si>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</si>
  <si>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</si>
  <si>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</si>
  <si>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</si>
  <si>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</si>
  <si>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</si>
  <si>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</si>
  <si>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</si>
  <si>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</si>
  <si>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</si>
  <si>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</si>
  <si>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</si>
  <si>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</si>
  <si>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</si>
  <si>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</si>
  <si>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</si>
  <si>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</si>
  <si>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</si>
  <si>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</si>
  <si>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</si>
  <si>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</si>
  <si>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</si>
  <si>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</si>
  <si>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</si>
  <si>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</si>
  <si>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</si>
  <si>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</si>
  <si>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</si>
  <si>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</si>
  <si>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</si>
  <si>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</si>
  <si>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</si>
  <si>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</si>
  <si>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</si>
  <si>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</si>
  <si>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</si>
  <si>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</si>
  <si>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</si>
  <si>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</si>
  <si>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</si>
  <si>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</si>
  <si>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</si>
  <si>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</si>
  <si>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</si>
  <si>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</si>
  <si>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</si>
  <si>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</si>
  <si>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</si>
  <si>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</si>
  <si>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</si>
  <si>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</si>
  <si>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</si>
  <si>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</si>
  <si>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</si>
  <si>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</si>
  <si>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</si>
  <si>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</si>
  <si>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</si>
  <si>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</si>
  <si>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</si>
  <si>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</si>
  <si>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</si>
  <si>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</si>
  <si>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</si>
  <si>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</si>
  <si>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</si>
  <si>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</si>
  <si>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</si>
  <si>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</si>
  <si>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</si>
  <si>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</si>
  <si>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</si>
  <si>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</si>
  <si>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</si>
  <si>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</si>
  <si>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</si>
  <si>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</si>
  <si>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</si>
  <si>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</si>
  <si>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</si>
  <si>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</si>
  <si>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</si>
  <si>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</si>
  <si>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</si>
  <si>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</si>
  <si>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</si>
  <si>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</si>
  <si>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</si>
  <si>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</si>
  <si>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</si>
  <si>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</si>
  <si>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</si>
  <si>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</si>
  <si>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</si>
  <si>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</si>
  <si>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</si>
  <si>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</si>
  <si>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</si>
  <si>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</si>
  <si>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</si>
  <si>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</si>
  <si>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</si>
  <si>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</si>
  <si>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</si>
  <si>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</si>
  <si>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</si>
  <si>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</si>
  <si>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</si>
  <si>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</si>
  <si>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</si>
  <si>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</si>
  <si>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</si>
  <si>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</si>
  <si>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</si>
  <si>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</si>
  <si>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</si>
  <si>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</si>
  <si>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</si>
  <si>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</si>
  <si>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</si>
  <si>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</si>
  <si>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</si>
  <si>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</si>
  <si>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</si>
  <si>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</si>
  <si>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</si>
  <si>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</si>
  <si>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</si>
  <si>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</si>
  <si>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</si>
  <si>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</si>
  <si>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</si>
  <si>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</si>
  <si>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</si>
  <si>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</si>
  <si>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</si>
  <si>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</si>
  <si>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</si>
  <si>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</si>
  <si>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</si>
  <si>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</si>
  <si>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</si>
  <si>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</si>
  <si>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</si>
  <si>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</si>
  <si>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</si>
  <si>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</si>
  <si>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</si>
  <si>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</si>
  <si>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</si>
  <si>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</si>
  <si>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</si>
  <si>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</si>
  <si>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</si>
  <si>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</si>
  <si>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</si>
  <si>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</si>
  <si>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</si>
  <si>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</si>
  <si>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</si>
  <si>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</si>
  <si>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</si>
  <si>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</si>
  <si>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</si>
  <si>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</si>
  <si>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</si>
  <si>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</si>
  <si>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</si>
  <si>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</si>
  <si>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</si>
  <si>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</si>
  <si>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</si>
  <si>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</si>
  <si>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</si>
  <si>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</si>
  <si>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</si>
  <si>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</si>
  <si>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</si>
  <si>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</si>
  <si>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</si>
  <si>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</si>
  <si>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</si>
  <si>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</si>
  <si>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</si>
  <si>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</si>
  <si>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</si>
  <si>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</si>
  <si>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</si>
  <si>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</si>
  <si>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</si>
  <si>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</si>
  <si>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</si>
  <si>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</si>
  <si>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</si>
  <si>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</si>
  <si>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</si>
  <si>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</si>
  <si>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</si>
  <si>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</si>
  <si>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</si>
  <si>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</si>
  <si>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</si>
  <si>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</si>
  <si>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</si>
  <si>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</si>
  <si>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</si>
  <si>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</si>
  <si>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</si>
  <si>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</si>
  <si>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</si>
  <si>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</si>
  <si>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</si>
  <si>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</si>
  <si>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</si>
  <si>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</si>
  <si>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</si>
  <si>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</si>
  <si>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</si>
  <si>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</si>
  <si>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</si>
  <si>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</si>
  <si>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</si>
  <si>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</si>
  <si>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</si>
  <si>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</si>
  <si>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</si>
  <si>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</si>
  <si>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</si>
  <si>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</si>
  <si>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</si>
  <si>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</si>
  <si>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</si>
  <si>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</si>
  <si>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</si>
  <si>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</si>
  <si>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</si>
  <si>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</si>
  <si>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</si>
  <si>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</si>
  <si>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</si>
  <si>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</si>
  <si>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</si>
  <si>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</si>
  <si>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</si>
  <si>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</si>
  <si>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</si>
  <si>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</si>
  <si>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</si>
  <si>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</si>
  <si>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</si>
  <si>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</si>
  <si>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</si>
  <si>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</si>
  <si>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</si>
  <si>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</si>
  <si>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</si>
  <si>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</si>
  <si>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</si>
  <si>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</si>
  <si>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</si>
  <si>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</si>
  <si>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</si>
  <si>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</si>
  <si>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</si>
  <si>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</si>
  <si>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</si>
  <si>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</si>
  <si>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</si>
  <si>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</si>
  <si>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</si>
  <si>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</si>
  <si>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</si>
  <si>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</si>
  <si>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</si>
  <si>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</si>
  <si>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</si>
  <si>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</si>
  <si>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</si>
  <si>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</si>
  <si>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</si>
  <si>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</si>
  <si>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</si>
  <si>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</si>
  <si>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</si>
  <si>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</si>
  <si>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</si>
  <si>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</si>
  <si>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</si>
  <si>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</si>
  <si>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</si>
  <si>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</si>
  <si>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</si>
  <si>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</si>
  <si>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</si>
  <si>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</si>
  <si>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</si>
  <si>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</si>
  <si>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</si>
  <si>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</si>
  <si>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</si>
  <si>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</si>
  <si>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</si>
  <si>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</si>
  <si>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</si>
  <si>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</si>
  <si>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</si>
  <si>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</si>
  <si>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</si>
  <si>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</si>
  <si>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</si>
  <si>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</si>
  <si>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</si>
  <si>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</si>
  <si>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</si>
  <si>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</si>
  <si>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</si>
  <si>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</si>
  <si>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</si>
  <si>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</si>
  <si>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</si>
  <si>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</si>
  <si>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</si>
  <si>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</si>
  <si>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</si>
  <si>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</si>
  <si>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</si>
  <si>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</si>
  <si>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</si>
  <si>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</si>
  <si>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</si>
  <si>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</si>
  <si>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</si>
  <si>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</si>
  <si>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</si>
  <si>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</si>
  <si>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</si>
  <si>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</si>
  <si>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</si>
  <si>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</si>
  <si>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</si>
  <si>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</si>
  <si>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</si>
  <si>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</si>
  <si>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</si>
  <si>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</si>
  <si>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</si>
  <si>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</si>
  <si>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</si>
  <si>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</si>
  <si>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</si>
  <si>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</si>
  <si>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</si>
  <si>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</si>
  <si>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</si>
  <si>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</si>
  <si>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</si>
  <si>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</si>
  <si>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</si>
  <si>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</si>
  <si>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</si>
  <si>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</si>
  <si>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</si>
  <si>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</si>
  <si>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</si>
  <si>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</si>
  <si>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</si>
  <si>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</si>
  <si>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</si>
  <si>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</si>
  <si>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</si>
  <si>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</si>
  <si>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</si>
  <si>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</si>
  <si>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</si>
  <si>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</si>
  <si>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</si>
  <si>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</si>
  <si>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</si>
  <si>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</si>
  <si>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</si>
  <si>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</si>
  <si>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</si>
  <si>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</si>
  <si>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</si>
  <si>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</si>
  <si>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</si>
  <si>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</si>
  <si>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</si>
  <si>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</si>
  <si>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</si>
  <si>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</si>
  <si>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</si>
  <si>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</si>
  <si>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</si>
  <si>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</si>
  <si>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</si>
  <si>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</si>
  <si>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</si>
  <si>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</si>
  <si>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</si>
  <si>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</si>
  <si>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</si>
  <si>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</si>
  <si>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</si>
  <si>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</si>
  <si>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</si>
  <si>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</si>
  <si>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</si>
  <si>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</si>
  <si>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</si>
  <si>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</si>
  <si>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</si>
  <si>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</si>
  <si>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</si>
  <si>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</si>
  <si>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</si>
  <si>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</si>
  <si>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</si>
  <si>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</si>
  <si>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</si>
  <si>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</si>
  <si>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</si>
  <si>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</si>
  <si>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</si>
  <si>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</si>
  <si>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</si>
  <si>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</si>
  <si>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</si>
  <si>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</si>
  <si>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</si>
  <si>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</si>
  <si>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</si>
  <si>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</si>
  <si>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</si>
  <si>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</si>
  <si>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</si>
  <si>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</si>
  <si>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</si>
  <si>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</si>
  <si>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</si>
  <si>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</si>
  <si>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</si>
  <si>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</si>
  <si>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</si>
  <si>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</si>
  <si>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</si>
  <si>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</si>
  <si>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</si>
  <si>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</si>
  <si>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</si>
  <si>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</si>
  <si>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</si>
  <si>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</si>
  <si>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</si>
  <si>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</si>
  <si>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</si>
  <si>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</si>
  <si>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</si>
  <si>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</si>
  <si>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</si>
  <si>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</si>
  <si>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</si>
  <si>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</si>
  <si>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</si>
  <si>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</si>
  <si>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</si>
  <si>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</si>
  <si>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</si>
  <si>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</si>
  <si>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</si>
  <si>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</si>
  <si>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</si>
  <si>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</si>
  <si>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</si>
  <si>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</si>
  <si>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</si>
  <si>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</si>
  <si>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</si>
  <si>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</si>
  <si>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</si>
  <si>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</si>
  <si>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</si>
  <si>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</si>
  <si>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</si>
  <si>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</si>
  <si>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</si>
  <si>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</si>
  <si>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</si>
  <si>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</si>
  <si>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</si>
  <si>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</si>
  <si>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</si>
  <si>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</si>
  <si>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</si>
  <si>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</si>
  <si>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</si>
  <si>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</si>
  <si>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</si>
  <si>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</si>
  <si>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</si>
  <si>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</si>
  <si>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</si>
  <si>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</si>
  <si>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</si>
  <si>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</si>
  <si>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</si>
  <si>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</si>
  <si>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</si>
  <si>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</si>
  <si>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</si>
  <si>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</si>
  <si>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</si>
  <si>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</si>
  <si>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</si>
  <si>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</si>
  <si>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</si>
  <si>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</si>
  <si>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</si>
  <si>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</si>
  <si>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</si>
  <si>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</si>
  <si>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</si>
  <si>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</si>
  <si>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</si>
  <si>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</si>
  <si>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</si>
  <si>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</si>
  <si>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</si>
  <si>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</si>
  <si>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</si>
  <si>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</si>
  <si>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</si>
  <si>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</si>
  <si>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</si>
  <si>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</si>
  <si>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</si>
  <si>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</si>
  <si>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</si>
  <si>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</si>
  <si>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</si>
  <si>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</si>
  <si>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</si>
  <si>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</si>
  <si>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</si>
  <si>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</si>
  <si>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</si>
  <si>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</si>
  <si>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</si>
  <si>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</si>
  <si>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</si>
  <si>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</si>
  <si>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</si>
  <si>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</si>
  <si>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</si>
  <si>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</si>
  <si>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</si>
  <si>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</si>
  <si>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</si>
  <si>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</si>
  <si>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</si>
  <si>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</si>
  <si>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</si>
  <si>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</si>
  <si>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</si>
  <si>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</si>
  <si>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</si>
  <si>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</si>
  <si>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</si>
  <si>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</si>
  <si>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</si>
  <si>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</si>
  <si>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</si>
  <si>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</si>
  <si>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</si>
  <si>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</si>
  <si>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</si>
  <si>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</si>
  <si>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</si>
  <si>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</si>
  <si>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</si>
  <si>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</si>
  <si>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</si>
  <si>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</si>
  <si>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</si>
  <si>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</si>
  <si>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</si>
  <si>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</si>
  <si>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</si>
  <si>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</si>
  <si>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</si>
  <si>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</si>
  <si>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</si>
  <si>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</si>
  <si>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</si>
  <si>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</si>
  <si>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</si>
  <si>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</si>
  <si>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</si>
  <si>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</si>
  <si>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</si>
  <si>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</si>
  <si>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</si>
  <si>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</si>
  <si>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</si>
  <si>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</si>
  <si>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</si>
  <si>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</si>
  <si>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</si>
  <si>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</si>
  <si>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</si>
  <si>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</si>
  <si>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</si>
  <si>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</si>
  <si>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</si>
  <si>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</si>
  <si>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</si>
  <si>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</si>
  <si>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</si>
  <si>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</si>
  <si>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</si>
  <si>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</si>
  <si>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</si>
  <si>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</si>
  <si>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</si>
  <si>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</si>
  <si>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</si>
  <si>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</si>
  <si>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</si>
  <si>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</si>
  <si>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</si>
  <si>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</si>
  <si>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</si>
  <si>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</si>
  <si>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</si>
  <si>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</si>
  <si>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</si>
  <si>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</si>
  <si>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</si>
  <si>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</si>
  <si>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</si>
  <si>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</si>
  <si>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</si>
  <si>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</si>
  <si>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</si>
  <si>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</si>
  <si>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</si>
  <si>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</si>
  <si>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</si>
  <si>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</si>
  <si>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</si>
  <si>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</si>
  <si>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</si>
  <si>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</si>
  <si>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</si>
  <si>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</si>
  <si>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</si>
  <si>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</si>
  <si>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</si>
  <si>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</si>
  <si>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</si>
  <si>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</si>
  <si>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</si>
  <si>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</si>
  <si>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</si>
  <si>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</si>
  <si>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</si>
  <si>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</si>
  <si>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</si>
  <si>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</si>
  <si>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</si>
  <si>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</si>
  <si>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</si>
  <si>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</si>
  <si>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</si>
  <si>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</si>
  <si>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</si>
  <si>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</si>
  <si>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</si>
  <si>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</si>
  <si>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</si>
  <si>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</si>
  <si>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</si>
  <si>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</si>
  <si>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</si>
  <si>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</si>
  <si>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</si>
  <si>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</si>
  <si>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</si>
  <si>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</si>
  <si>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</si>
  <si>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</si>
  <si>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</si>
  <si>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</si>
  <si>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</si>
  <si>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</si>
  <si>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</si>
  <si>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</si>
  <si>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</si>
  <si>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</si>
  <si>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</si>
  <si>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</si>
  <si>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</si>
  <si>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</si>
  <si>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</si>
  <si>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</si>
  <si>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</si>
  <si>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</si>
  <si>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</si>
  <si>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</si>
  <si>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</si>
  <si>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</si>
  <si>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</si>
  <si>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</si>
  <si>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</si>
  <si>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</si>
  <si>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</si>
  <si>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</si>
  <si>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</si>
  <si>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</si>
  <si>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</si>
  <si>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</si>
  <si>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</si>
  <si>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</si>
  <si>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</si>
  <si>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</si>
  <si>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</si>
  <si>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</si>
  <si>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</si>
  <si>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</si>
  <si>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</si>
  <si>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</si>
  <si>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</si>
  <si>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</si>
  <si>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</si>
  <si>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</si>
  <si>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</si>
  <si>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</si>
  <si>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</si>
  <si>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</si>
  <si>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</si>
  <si>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</si>
  <si>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</si>
  <si>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</si>
  <si>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</si>
  <si>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</si>
  <si>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</si>
  <si>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</si>
  <si>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</si>
  <si>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</si>
  <si>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</si>
  <si>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</si>
  <si>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</si>
  <si>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</si>
  <si>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</si>
  <si>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</si>
  <si>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</si>
  <si>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</si>
  <si>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</si>
  <si>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</si>
  <si>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</si>
  <si>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</si>
  <si>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</si>
  <si>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</si>
  <si>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</si>
  <si>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</si>
  <si>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</si>
  <si>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</si>
  <si>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</si>
  <si>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</si>
  <si>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</si>
  <si>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</si>
  <si>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</si>
  <si>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</si>
  <si>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</si>
  <si>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</si>
  <si>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</si>
  <si>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</si>
  <si>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</si>
  <si>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</si>
  <si>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</si>
  <si>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</si>
  <si>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</si>
  <si>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</si>
  <si>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</si>
  <si>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</si>
  <si>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</si>
  <si>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</si>
  <si>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</si>
  <si>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</si>
  <si>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</si>
  <si>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</si>
  <si>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</si>
  <si>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</si>
  <si>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</si>
  <si>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</si>
  <si>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</si>
  <si>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</si>
  <si>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</si>
  <si>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</si>
  <si>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</si>
  <si>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</si>
  <si>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</si>
  <si>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</si>
  <si>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</si>
  <si>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</si>
  <si>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</si>
  <si>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</si>
  <si>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</si>
  <si>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</si>
  <si>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</si>
  <si>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</si>
  <si>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</si>
  <si>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</si>
  <si>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</si>
  <si>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</si>
  <si>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</si>
  <si>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</si>
  <si>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</si>
  <si>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</si>
  <si>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</si>
  <si>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</si>
  <si>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</si>
  <si>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</si>
  <si>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</si>
  <si>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</si>
  <si>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</si>
  <si>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</si>
  <si>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</si>
  <si>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</si>
  <si>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</si>
  <si>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</si>
  <si>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</si>
  <si>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</si>
  <si>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</si>
  <si>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</si>
  <si>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</si>
  <si>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</si>
  <si>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</si>
  <si>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</si>
  <si>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</si>
  <si>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</si>
  <si>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</si>
  <si>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</si>
  <si>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</si>
  <si>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</si>
  <si>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</si>
  <si>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</si>
  <si>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</si>
  <si>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</si>
  <si>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</si>
  <si>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</si>
  <si>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</si>
  <si>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</si>
  <si>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</si>
  <si>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</si>
  <si>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</si>
  <si>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</si>
  <si>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</si>
  <si>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</si>
  <si>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</si>
  <si>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</si>
  <si>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</si>
  <si>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</si>
  <si>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</si>
  <si>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</si>
  <si>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</si>
  <si>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</si>
  <si>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</si>
  <si>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</si>
  <si>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</si>
  <si>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</si>
  <si>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</si>
  <si>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</si>
  <si>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</si>
  <si>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</si>
  <si>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</si>
  <si>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</si>
  <si>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</si>
  <si>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</si>
  <si>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</si>
  <si>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</si>
  <si>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</si>
  <si>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</si>
  <si>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</si>
  <si>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</si>
  <si>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</si>
  <si>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</si>
  <si>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</si>
  <si>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</si>
  <si>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</si>
  <si>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</si>
  <si>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</si>
  <si>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</si>
  <si>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</si>
  <si>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</si>
  <si>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</si>
  <si>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</si>
  <si>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</si>
  <si>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</si>
  <si>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</si>
  <si>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</si>
  <si>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</si>
  <si>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</si>
  <si>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</si>
  <si>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</si>
  <si>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</si>
  <si>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</si>
  <si>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</si>
  <si>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</si>
  <si>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</si>
  <si>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</si>
  <si>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</si>
  <si>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</si>
  <si>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</si>
  <si>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</si>
  <si>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</si>
  <si>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</si>
  <si>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</si>
  <si>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</si>
  <si>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</si>
  <si>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</si>
  <si>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</si>
  <si>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</si>
  <si>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</si>
  <si>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</si>
  <si>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</si>
  <si>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</si>
  <si>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</si>
  <si>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</si>
  <si>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</si>
  <si>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</si>
  <si>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</si>
  <si>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</si>
  <si>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</si>
  <si>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</si>
  <si>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</si>
  <si>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</si>
  <si>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</si>
  <si>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</si>
  <si>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</si>
  <si>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</si>
  <si>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</si>
  <si>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</si>
  <si>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</si>
  <si>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</si>
  <si>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</si>
  <si>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</si>
  <si>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</si>
  <si>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</si>
  <si>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</si>
  <si>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</si>
  <si>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</si>
  <si>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</si>
  <si>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</si>
  <si>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</si>
  <si>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</si>
  <si>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</si>
  <si>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</si>
  <si>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</si>
  <si>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</si>
  <si>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</si>
  <si>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</si>
  <si>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</si>
  <si>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</si>
  <si>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</si>
  <si>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</si>
  <si>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</si>
  <si>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</si>
  <si>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</si>
  <si>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</si>
  <si>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</si>
  <si>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</si>
  <si>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</si>
  <si>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</si>
  <si>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</si>
  <si>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</si>
  <si>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</si>
  <si>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</si>
  <si>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</si>
  <si>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</si>
  <si>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</si>
  <si>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</si>
  <si>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</si>
  <si>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</si>
  <si>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</si>
  <si>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</si>
  <si>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</si>
  <si>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</si>
  <si>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</si>
  <si>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</si>
  <si>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</si>
  <si>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</si>
  <si>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</si>
  <si>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</si>
  <si>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</si>
  <si>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</si>
  <si>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</si>
  <si>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</si>
  <si>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</si>
  <si>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</si>
  <si>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</si>
  <si>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</si>
  <si>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</si>
  <si>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</si>
  <si>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</si>
  <si>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</si>
  <si>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</si>
  <si>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</si>
  <si>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</si>
  <si>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</si>
  <si>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</si>
  <si>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</si>
  <si>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</si>
  <si>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</si>
  <si>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</si>
  <si>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</si>
  <si>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</si>
  <si>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</si>
  <si>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</si>
  <si>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</si>
  <si>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</si>
  <si>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</si>
  <si>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</si>
  <si>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</si>
  <si>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</si>
  <si>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</si>
  <si>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</si>
  <si>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</si>
  <si>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</si>
  <si>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</si>
  <si>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</si>
  <si>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</si>
  <si>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</si>
  <si>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</si>
  <si>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</si>
  <si>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</si>
  <si>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</si>
  <si>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</si>
  <si>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</si>
  <si>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</si>
  <si>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</si>
  <si>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</si>
  <si>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</si>
  <si>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</si>
  <si>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</si>
  <si>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</si>
  <si>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</si>
  <si>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</si>
  <si>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</si>
  <si>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</si>
  <si>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</si>
  <si>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</si>
  <si>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</si>
  <si>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</si>
  <si>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</si>
  <si>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</si>
  <si>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</si>
  <si>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</si>
  <si>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</si>
  <si>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</si>
  <si>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</si>
  <si>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</si>
  <si>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</si>
  <si>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</si>
  <si>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</si>
  <si>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</si>
  <si>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</si>
  <si>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</si>
  <si>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</si>
  <si>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</si>
  <si>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</si>
  <si>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</si>
  <si>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</si>
  <si>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</si>
  <si>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</si>
  <si>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</si>
  <si>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</si>
  <si>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</si>
  <si>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</si>
  <si>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</si>
  <si>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</si>
  <si>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</si>
  <si>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</si>
  <si>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</si>
  <si>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</si>
  <si>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</si>
  <si>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</si>
  <si>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</si>
  <si>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</si>
  <si>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</si>
  <si>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</si>
  <si>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</si>
  <si>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</si>
  <si>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</si>
  <si>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</si>
  <si>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</si>
  <si>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</si>
  <si>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</si>
  <si>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</si>
  <si>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</si>
  <si>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</si>
  <si>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</si>
  <si>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</si>
  <si>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</si>
  <si>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</si>
  <si>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</si>
  <si>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</si>
  <si>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</si>
  <si>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</si>
  <si>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</si>
  <si>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</si>
  <si>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</si>
  <si>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</si>
  <si>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</si>
  <si>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</si>
  <si>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</si>
  <si>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</si>
  <si>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</si>
  <si>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</si>
  <si>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</si>
  <si>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</si>
  <si>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</si>
  <si>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</si>
  <si>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</si>
  <si>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</si>
  <si>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</si>
  <si>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</si>
  <si>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</si>
  <si>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</si>
  <si>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</si>
  <si>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</si>
  <si>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</si>
  <si>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</si>
  <si>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</si>
  <si>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</si>
  <si>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</si>
  <si>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</si>
  <si>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</si>
  <si>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</si>
  <si>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</si>
  <si>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</si>
  <si>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</si>
  <si>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</si>
  <si>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</si>
  <si>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</si>
  <si>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</si>
  <si>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</si>
  <si>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</si>
  <si>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</si>
  <si>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</si>
  <si>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</si>
  <si>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</si>
  <si>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</si>
  <si>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</si>
  <si>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</si>
  <si>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</si>
  <si>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</si>
  <si>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</si>
  <si>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</si>
  <si>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</si>
  <si>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</si>
  <si>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</si>
  <si>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</si>
  <si>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</si>
  <si>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</si>
  <si>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</si>
  <si>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</si>
  <si>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</si>
  <si>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</si>
  <si>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</si>
  <si>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</si>
  <si>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</si>
  <si>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</si>
  <si>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</si>
  <si>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</si>
  <si>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</si>
  <si>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</si>
  <si>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</si>
  <si>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</si>
  <si>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</si>
  <si>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</si>
  <si>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</si>
  <si>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</si>
  <si>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</si>
  <si>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</si>
  <si>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</si>
  <si>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</si>
  <si>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</si>
  <si>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</si>
  <si>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</si>
  <si>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</si>
  <si>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</si>
  <si>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</si>
  <si>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</si>
  <si>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</si>
  <si>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</si>
  <si>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</si>
  <si>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</si>
  <si>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</si>
  <si>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</si>
  <si>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</si>
  <si>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</si>
  <si>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</si>
  <si>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</si>
  <si>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</si>
  <si>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</si>
  <si>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</si>
  <si>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</si>
  <si>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</si>
  <si>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</si>
  <si>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</si>
  <si>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</si>
  <si>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</si>
  <si>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</si>
  <si>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</si>
  <si>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</si>
  <si>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</si>
  <si>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</si>
  <si>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</si>
  <si>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</si>
  <si>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</si>
  <si>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</si>
  <si>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</si>
  <si>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</si>
  <si>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</si>
  <si>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</si>
  <si>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</si>
  <si>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</si>
  <si>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</si>
  <si>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</si>
  <si>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</si>
  <si>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</si>
  <si>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</si>
  <si>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</si>
  <si>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</si>
  <si>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</si>
  <si>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</si>
  <si>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</si>
  <si>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</si>
  <si>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</si>
  <si>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</si>
  <si>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</si>
  <si>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</si>
  <si>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</si>
  <si>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</si>
  <si>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</si>
  <si>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</si>
  <si>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</si>
  <si>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</si>
  <si>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</si>
  <si>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</si>
  <si>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</si>
  <si>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</si>
  <si>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</si>
  <si>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</si>
  <si>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</si>
  <si>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</si>
  <si>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</si>
  <si>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</si>
  <si>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</si>
  <si>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</si>
  <si>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</si>
  <si>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</si>
  <si>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</si>
  <si>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</si>
  <si>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</si>
  <si>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</si>
  <si>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</si>
  <si>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</si>
  <si>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</si>
  <si>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</si>
  <si>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</si>
  <si>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</si>
  <si>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</si>
  <si>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</si>
  <si>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</si>
  <si>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</si>
  <si>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</si>
  <si>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</si>
  <si>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</si>
  <si>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</si>
  <si>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</si>
  <si>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</si>
  <si>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</si>
  <si>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</si>
  <si>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</si>
  <si>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</si>
  <si>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</si>
  <si>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</si>
  <si>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</si>
  <si>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</si>
  <si>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</si>
  <si>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</si>
  <si>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</si>
  <si>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</si>
  <si>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</si>
  <si>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</si>
  <si>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</si>
  <si>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</si>
  <si>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</si>
  <si>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</si>
  <si>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</si>
  <si>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</si>
  <si>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</si>
  <si>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</si>
  <si>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</si>
  <si>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</si>
  <si>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</si>
  <si>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</si>
  <si>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</si>
  <si>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</si>
  <si>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</si>
  <si>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</si>
  <si>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</si>
  <si>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</si>
  <si>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</si>
  <si>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</si>
  <si>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</si>
  <si>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</si>
  <si>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</si>
  <si>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</si>
  <si>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</si>
  <si>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</si>
  <si>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</si>
  <si>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</si>
  <si>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</si>
  <si>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</si>
  <si>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</si>
  <si>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</si>
  <si>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</si>
  <si>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</si>
  <si>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</si>
  <si>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</si>
  <si>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</si>
  <si>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</si>
  <si>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</si>
  <si>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</si>
  <si>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</si>
  <si>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</si>
  <si>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</si>
  <si>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</si>
  <si>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</si>
  <si>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</si>
  <si>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</si>
  <si>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</si>
  <si>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</si>
  <si>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</si>
  <si>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</si>
  <si>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</si>
  <si>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</si>
  <si>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</si>
  <si>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</si>
  <si>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</si>
  <si>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</si>
  <si>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</si>
  <si>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</si>
  <si>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</si>
  <si>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</si>
  <si>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</si>
  <si>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</si>
  <si>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</si>
  <si>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</si>
  <si>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</si>
  <si>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</si>
  <si>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</si>
  <si>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</si>
  <si>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</si>
  <si>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</si>
  <si>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</si>
  <si>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</si>
  <si>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</si>
  <si>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</si>
  <si>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</si>
  <si>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</si>
  <si>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</si>
  <si>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</si>
  <si>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</si>
  <si>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</si>
  <si>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</si>
  <si>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</si>
  <si>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</si>
  <si>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</si>
  <si>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</si>
  <si>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</si>
  <si>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</si>
  <si>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</si>
  <si>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</si>
  <si>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</si>
  <si>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</si>
  <si>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</si>
  <si>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</si>
  <si>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</si>
  <si>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</si>
  <si>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</si>
  <si>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</si>
  <si>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</si>
  <si>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</si>
  <si>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</si>
  <si>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</si>
  <si>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</si>
  <si>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</si>
  <si>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</si>
  <si>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</si>
  <si>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</si>
  <si>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</si>
  <si>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</si>
  <si>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</si>
  <si>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</si>
  <si>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</si>
  <si>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</si>
  <si>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</si>
  <si>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</si>
  <si>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</si>
  <si>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</si>
  <si>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</si>
  <si>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</si>
  <si>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</si>
  <si>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</si>
  <si>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</si>
  <si>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</si>
  <si>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</si>
  <si>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</si>
  <si>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</si>
  <si>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</si>
  <si>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</si>
  <si>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</si>
  <si>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</si>
  <si>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</si>
  <si>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</si>
  <si>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</si>
  <si>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</si>
  <si>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</si>
  <si>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</si>
  <si>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</si>
  <si>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</si>
  <si>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</si>
  <si>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</si>
  <si>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</si>
  <si>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</si>
  <si>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</si>
  <si>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</si>
  <si>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</si>
  <si>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</si>
  <si>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</si>
  <si>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</si>
  <si>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</si>
  <si>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</si>
  <si>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</si>
  <si>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</si>
  <si>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</si>
  <si>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</si>
  <si>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</si>
  <si>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</si>
  <si>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</si>
  <si>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</si>
  <si>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</si>
  <si>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</si>
  <si>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</si>
  <si>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</si>
  <si>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</si>
  <si>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</si>
  <si>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</si>
  <si>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</si>
  <si>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</si>
  <si>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</si>
  <si>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</si>
  <si>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</si>
  <si>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</si>
  <si>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</si>
  <si>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</si>
  <si>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</si>
  <si>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</si>
  <si>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</si>
  <si>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</si>
  <si>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</si>
  <si>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</si>
  <si>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</si>
  <si>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</si>
  <si>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</si>
  <si>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</si>
  <si>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</si>
  <si>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</si>
  <si>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</si>
  <si>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</si>
  <si>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</si>
  <si>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</si>
  <si>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</si>
  <si>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</si>
  <si>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</si>
  <si>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</si>
  <si>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</si>
  <si>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</si>
  <si>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</si>
  <si>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</si>
  <si>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</si>
  <si>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</si>
  <si>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</si>
  <si>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</si>
  <si>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</si>
  <si>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</si>
  <si>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</si>
  <si>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</si>
  <si>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</si>
  <si>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</si>
  <si>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</si>
  <si>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</si>
  <si>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</si>
  <si>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</si>
  <si>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</si>
  <si>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</si>
  <si>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</si>
  <si>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</si>
  <si>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</si>
  <si>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</si>
  <si>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</si>
  <si>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</si>
  <si>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</si>
  <si>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</si>
  <si>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</si>
  <si>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</si>
  <si>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</si>
  <si>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</si>
  <si>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</si>
  <si>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</si>
  <si>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</si>
  <si>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</si>
  <si>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</si>
  <si>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</si>
  <si>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</si>
  <si>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</si>
  <si>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</si>
  <si>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</si>
  <si>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</si>
  <si>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</si>
  <si>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</si>
  <si>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</si>
  <si>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</si>
  <si>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</si>
  <si>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</si>
  <si>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</si>
  <si>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</si>
  <si>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</si>
  <si>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</si>
  <si>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</si>
  <si>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</si>
  <si>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</si>
  <si>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</si>
  <si>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</si>
  <si>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</si>
  <si>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</si>
  <si>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</si>
  <si>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</si>
  <si>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</si>
  <si>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</si>
  <si>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</si>
  <si>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</si>
  <si>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</si>
  <si>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</si>
  <si>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</si>
  <si>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</si>
  <si>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</si>
  <si>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</si>
  <si>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</si>
  <si>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</si>
  <si>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</si>
  <si>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</si>
  <si>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</si>
  <si>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</si>
  <si>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</si>
  <si>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</si>
  <si>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</si>
  <si>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</si>
  <si>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</si>
  <si>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</si>
  <si>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</si>
  <si>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</si>
  <si>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</si>
  <si>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</si>
  <si>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</si>
  <si>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</si>
  <si>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</si>
  <si>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</si>
  <si>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</si>
  <si>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</si>
  <si>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</si>
  <si>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</si>
  <si>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</si>
  <si>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</si>
  <si>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</si>
  <si>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</si>
  <si>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</si>
  <si>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</si>
  <si>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</si>
  <si>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</si>
  <si>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</si>
  <si>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</si>
  <si>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</si>
  <si>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</si>
  <si>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</si>
  <si>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</si>
  <si>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</si>
  <si>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</si>
  <si>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</si>
  <si>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</si>
  <si>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</si>
  <si>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</si>
  <si>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</si>
  <si>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</si>
  <si>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</si>
  <si>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</si>
  <si>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</si>
  <si>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</si>
  <si>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</si>
  <si>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</si>
  <si>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</si>
  <si>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</si>
  <si>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</si>
  <si>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</si>
  <si>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</si>
  <si>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</si>
  <si>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</si>
  <si>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</si>
  <si>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</si>
  <si>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</si>
  <si>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</si>
  <si>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</si>
  <si>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</si>
  <si>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</si>
  <si>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</si>
  <si>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</si>
  <si>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</si>
  <si>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</si>
  <si>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</si>
  <si>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</si>
  <si>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</si>
  <si>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</si>
  <si>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</si>
  <si>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</si>
  <si>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</si>
  <si>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</si>
  <si>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</si>
  <si>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</si>
  <si>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</si>
  <si>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</si>
  <si>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</si>
  <si>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</si>
  <si>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</si>
  <si>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</si>
  <si>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</si>
  <si>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</si>
  <si>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</si>
  <si>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</si>
  <si>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</si>
  <si>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</si>
  <si>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</si>
  <si>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</si>
  <si>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</si>
  <si>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</si>
  <si>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</si>
  <si>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</si>
  <si>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</si>
  <si>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</si>
  <si>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</si>
  <si>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</si>
  <si>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</si>
  <si>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</si>
  <si>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</si>
  <si>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</si>
  <si>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</si>
  <si>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</si>
  <si>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</si>
  <si>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</si>
  <si>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</si>
  <si>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</si>
  <si>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</si>
  <si>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</si>
  <si>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</si>
  <si>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</si>
  <si>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</si>
  <si>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</si>
  <si>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</si>
  <si>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</si>
  <si>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</si>
  <si>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</si>
  <si>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</si>
  <si>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</si>
  <si>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</si>
  <si>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</si>
  <si>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</si>
  <si>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</si>
  <si>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</si>
  <si>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</si>
  <si>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</si>
  <si>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</si>
  <si>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</si>
  <si>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</si>
  <si>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</si>
  <si>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</si>
  <si>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</si>
  <si>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</si>
  <si>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</si>
  <si>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</si>
  <si>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</si>
  <si>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</si>
  <si>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</si>
  <si>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</si>
  <si>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</si>
  <si>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</si>
  <si>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</si>
  <si>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</si>
  <si>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</si>
  <si>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</si>
  <si>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</si>
  <si>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</si>
  <si>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</si>
  <si>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</si>
  <si>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</si>
  <si>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</si>
  <si>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</si>
  <si>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</si>
  <si>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</si>
  <si>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</si>
  <si>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</si>
  <si>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</si>
  <si>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</si>
  <si>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</si>
  <si>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</si>
  <si>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</si>
  <si>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</si>
  <si>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</si>
  <si>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</si>
  <si>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</si>
  <si>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</si>
  <si>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</si>
  <si>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</si>
  <si>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</si>
  <si>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</si>
  <si>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</si>
  <si>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</si>
  <si>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</si>
  <si>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</si>
  <si>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</si>
  <si>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</si>
  <si>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</si>
  <si>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</si>
  <si>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</si>
  <si>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</si>
  <si>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</si>
  <si>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</si>
  <si>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</si>
  <si>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</si>
  <si>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</si>
  <si>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</si>
  <si>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</si>
  <si>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</si>
  <si>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</si>
  <si>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</si>
  <si>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</si>
  <si>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</si>
  <si>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</si>
  <si>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</si>
  <si>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</si>
  <si>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</si>
  <si>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</si>
  <si>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</si>
  <si>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</si>
  <si>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</si>
  <si>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</si>
  <si>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</si>
  <si>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</si>
  <si>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</si>
  <si>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</si>
  <si>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</si>
  <si>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</si>
  <si>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</si>
  <si>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</si>
  <si>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</si>
  <si>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</si>
  <si>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</si>
  <si>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</si>
  <si>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</si>
  <si>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</si>
  <si>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</si>
  <si>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</si>
  <si>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</si>
  <si>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</si>
  <si>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</si>
  <si>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</si>
  <si>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</si>
  <si>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</si>
  <si>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</si>
  <si>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</si>
  <si>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</si>
  <si>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</si>
  <si>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</si>
  <si>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</si>
  <si>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</si>
  <si>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</si>
  <si>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</si>
  <si>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</si>
  <si>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</si>
  <si>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</si>
  <si>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</si>
  <si>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</si>
  <si>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</si>
  <si>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</si>
  <si>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</si>
  <si>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</si>
  <si>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</si>
  <si>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</si>
  <si>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</si>
  <si>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</si>
  <si>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</si>
  <si>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</si>
  <si>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</si>
  <si>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</si>
  <si>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</si>
  <si>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</si>
  <si>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</si>
  <si>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</si>
  <si>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</si>
  <si>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</si>
  <si>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</si>
  <si>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</si>
  <si>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</si>
  <si>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</si>
  <si>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</si>
  <si>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</si>
  <si>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</si>
  <si>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</si>
  <si>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</si>
  <si>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</si>
  <si>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</si>
  <si>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</si>
  <si>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</si>
  <si>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</si>
  <si>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</si>
  <si>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</si>
  <si>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</si>
  <si>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</si>
  <si>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</si>
  <si>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</si>
  <si>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</si>
  <si>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</si>
  <si>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</si>
  <si>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</si>
  <si>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</si>
  <si>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</si>
  <si>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</si>
  <si>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</si>
  <si>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</si>
  <si>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</si>
  <si>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</si>
  <si>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</si>
  <si>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</si>
  <si>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</si>
  <si>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</si>
  <si>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</si>
  <si>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</si>
  <si>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</si>
  <si>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</si>
  <si>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</si>
  <si>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</si>
  <si>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</si>
  <si>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</si>
  <si>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</si>
  <si>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</si>
  <si>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</si>
  <si>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</si>
  <si>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</si>
  <si>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</si>
  <si>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</si>
  <si>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</si>
  <si>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</si>
  <si>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</si>
  <si>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</si>
  <si>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</si>
  <si>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</si>
  <si>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</si>
  <si>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</si>
  <si>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</si>
  <si>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</si>
  <si>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</si>
  <si>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</si>
  <si>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</si>
  <si>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</si>
  <si>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</si>
  <si>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</si>
  <si>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</si>
  <si>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</si>
  <si>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</si>
  <si>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</si>
  <si>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</si>
  <si>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</si>
  <si>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</si>
  <si>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</si>
  <si>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</si>
  <si>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</si>
  <si>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</si>
  <si>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</si>
  <si>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</si>
  <si>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</si>
  <si>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</si>
  <si>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</si>
  <si>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</si>
  <si>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</si>
  <si>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</si>
  <si>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</si>
  <si>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</si>
  <si>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</si>
  <si>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</si>
  <si>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</si>
  <si>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</si>
  <si>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</si>
  <si>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</si>
  <si>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</si>
  <si>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</si>
  <si>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</si>
  <si>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</si>
  <si>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</si>
  <si>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</si>
  <si>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</si>
  <si>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</si>
  <si>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</si>
  <si>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</si>
  <si>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</si>
  <si>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</si>
  <si>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</si>
  <si>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</si>
  <si>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</si>
  <si>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</si>
  <si>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</si>
  <si>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</si>
  <si>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</si>
  <si>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</si>
  <si>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</si>
  <si>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</si>
  <si>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</si>
  <si>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</si>
  <si>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</si>
  <si>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</si>
  <si>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</si>
  <si>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</si>
  <si>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</si>
  <si>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</si>
  <si>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</si>
  <si>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</si>
  <si>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</si>
  <si>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</si>
  <si>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</si>
  <si>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</si>
  <si>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</si>
  <si>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</si>
  <si>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</si>
  <si>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</si>
  <si>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</si>
  <si>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</si>
  <si>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</si>
  <si>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</si>
  <si>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</si>
  <si>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</si>
  <si>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</si>
  <si>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</si>
  <si>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</si>
  <si>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</si>
  <si>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</si>
  <si>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</si>
  <si>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</si>
  <si>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</si>
  <si>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</si>
  <si>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</si>
  <si>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</si>
  <si>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</si>
  <si>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</si>
  <si>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</si>
  <si>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</si>
  <si>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</si>
  <si>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</si>
  <si>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</si>
  <si>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</si>
  <si>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</si>
  <si>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</si>
  <si>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</si>
  <si>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</si>
  <si>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</si>
  <si>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</si>
  <si>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</si>
  <si>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</si>
  <si>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</si>
  <si>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</si>
  <si>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</si>
  <si>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</si>
  <si>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</si>
  <si>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</si>
  <si>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</si>
  <si>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</si>
  <si>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</si>
  <si>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</si>
  <si>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</si>
  <si>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</si>
  <si>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</si>
  <si>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</si>
  <si>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</si>
  <si>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</si>
  <si>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</si>
  <si>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</si>
  <si>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</si>
  <si>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</si>
  <si>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</si>
  <si>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</si>
  <si>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</si>
  <si>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</si>
  <si>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</si>
  <si>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</si>
  <si>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</si>
  <si>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</si>
  <si>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</si>
  <si>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</si>
  <si>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</si>
  <si>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</si>
  <si>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</si>
  <si>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</si>
  <si>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</si>
  <si>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</si>
  <si>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</si>
  <si>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</si>
  <si>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</si>
  <si>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</si>
  <si>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</si>
  <si>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</si>
  <si>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</si>
  <si>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</si>
  <si>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</si>
  <si>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</si>
  <si>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</si>
  <si>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</si>
  <si>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</si>
  <si>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</si>
  <si>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</si>
  <si>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</si>
  <si>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</si>
  <si>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</si>
  <si>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</si>
  <si>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</si>
  <si>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</si>
  <si>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</si>
  <si>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</si>
  <si>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</si>
  <si>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</si>
  <si>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</si>
  <si>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</si>
  <si>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</si>
  <si>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</si>
  <si>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</si>
  <si>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</si>
  <si>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</si>
  <si>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</si>
  <si>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</si>
  <si>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</si>
  <si>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</si>
  <si>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</si>
  <si>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</si>
  <si>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</si>
  <si>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</si>
  <si>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</si>
  <si>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</si>
  <si>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</si>
  <si>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</si>
  <si>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</si>
  <si>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</si>
  <si>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</si>
  <si>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</si>
  <si>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</si>
  <si>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</si>
  <si>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</si>
  <si>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</si>
  <si>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</si>
  <si>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</si>
  <si>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</si>
  <si>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</si>
  <si>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</si>
  <si>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</si>
  <si>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</si>
  <si>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</si>
  <si>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</si>
  <si>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</si>
  <si>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</si>
  <si>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</si>
  <si>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</si>
  <si>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</si>
  <si>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</si>
  <si>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</si>
  <si>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</si>
  <si>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</si>
  <si>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</si>
  <si>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</si>
  <si>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</si>
  <si>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</si>
  <si>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</si>
  <si>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</si>
  <si>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</si>
  <si>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</si>
  <si>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</si>
  <si>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</si>
  <si>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</si>
  <si>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</si>
  <si>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</si>
  <si>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</si>
  <si>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</si>
  <si>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</si>
  <si>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</si>
  <si>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</si>
  <si>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</si>
  <si>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</si>
  <si>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</si>
  <si>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</si>
  <si>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</si>
  <si>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</si>
  <si>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</si>
  <si>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</si>
  <si>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</si>
  <si>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</si>
  <si>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</si>
  <si>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</si>
  <si>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</si>
  <si>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</si>
  <si>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</si>
  <si>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</si>
  <si>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</si>
  <si>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</si>
  <si>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</si>
  <si>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</si>
  <si>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</si>
  <si>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</si>
  <si>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</si>
  <si>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</si>
  <si>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</si>
  <si>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</si>
  <si>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</si>
  <si>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</si>
  <si>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</si>
  <si>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</si>
  <si>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</si>
  <si>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</si>
  <si>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</si>
  <si>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</si>
  <si>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</si>
  <si>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</si>
  <si>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</si>
  <si>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</si>
  <si>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</si>
  <si>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</si>
  <si>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</si>
  <si>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</si>
  <si>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</si>
  <si>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</si>
  <si>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</si>
  <si>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</si>
  <si>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</si>
  <si>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</si>
  <si>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</si>
  <si>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</si>
  <si>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</si>
  <si>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</si>
  <si>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</si>
  <si>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</si>
  <si>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</si>
  <si>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</si>
  <si>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</si>
  <si>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</si>
  <si>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</si>
  <si>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</si>
  <si>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</si>
  <si>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</si>
  <si>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</si>
  <si>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</si>
  <si>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</si>
  <si>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</si>
  <si>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</si>
  <si>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</si>
  <si>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</si>
  <si>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</si>
  <si>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</si>
  <si>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</si>
  <si>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</si>
  <si>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</si>
  <si>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</si>
  <si>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</si>
  <si>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</si>
  <si>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</si>
  <si>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</si>
  <si>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</si>
  <si>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</si>
  <si>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</si>
  <si>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</si>
  <si>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</si>
  <si>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</si>
  <si>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</si>
  <si>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</si>
  <si>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</si>
  <si>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</si>
  <si>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</si>
  <si>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</si>
  <si>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</si>
  <si>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</si>
  <si>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</si>
  <si>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</si>
  <si>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</si>
  <si>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</si>
  <si>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</si>
  <si>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</si>
  <si>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</si>
  <si>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</si>
  <si>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</si>
  <si>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</si>
  <si>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</si>
  <si>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</si>
  <si>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</si>
  <si>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</si>
  <si>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</si>
  <si>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</si>
  <si>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</si>
  <si>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</si>
  <si>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</si>
  <si>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</si>
  <si>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</si>
  <si>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</si>
  <si>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</si>
  <si>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</si>
  <si>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</si>
  <si>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</si>
  <si>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</si>
  <si>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</si>
  <si>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</si>
  <si>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</si>
  <si>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</si>
  <si>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</si>
  <si>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</si>
  <si>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</si>
  <si>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</si>
  <si>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</si>
  <si>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</si>
  <si>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</si>
  <si>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</si>
  <si>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</si>
  <si>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</si>
  <si>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</si>
  <si>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</si>
  <si>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</si>
  <si>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</si>
  <si>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</si>
  <si>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</si>
  <si>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</si>
  <si>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</si>
  <si>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</si>
  <si>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</si>
  <si>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</si>
  <si>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</si>
  <si>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</si>
  <si>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</si>
  <si>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</si>
  <si>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</si>
  <si>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</si>
  <si>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</si>
  <si>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</si>
  <si>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</si>
  <si>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</si>
  <si>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</si>
  <si>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</si>
  <si>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</si>
  <si>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</si>
  <si>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</si>
  <si>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</si>
  <si>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</si>
  <si>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</si>
  <si>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</si>
  <si>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</si>
  <si>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</si>
  <si>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</si>
  <si>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</si>
  <si>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</si>
  <si>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</si>
  <si>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</si>
  <si>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</si>
  <si>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</si>
  <si>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</si>
  <si>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</si>
  <si>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</si>
  <si>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</si>
  <si>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</si>
  <si>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</si>
  <si>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</si>
  <si>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</si>
  <si>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</si>
  <si>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</si>
  <si>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</si>
  <si>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</si>
  <si>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</si>
  <si>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</si>
  <si>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</si>
  <si>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</si>
  <si>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</si>
  <si>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</si>
  <si>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</si>
  <si>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</si>
  <si>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</si>
  <si>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</si>
  <si>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</si>
  <si>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</si>
  <si>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</si>
  <si>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</si>
  <si>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</si>
  <si>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</si>
  <si>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</si>
  <si>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</si>
  <si>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</si>
  <si>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</si>
  <si>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</si>
  <si>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</si>
  <si>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</si>
  <si>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</si>
  <si>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</si>
  <si>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</si>
  <si>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</si>
  <si>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</si>
  <si>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</si>
  <si>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</si>
  <si>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</si>
  <si>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</si>
  <si>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</si>
  <si>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</si>
  <si>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</si>
  <si>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</si>
  <si>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</si>
  <si>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</si>
  <si>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</si>
  <si>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</si>
  <si>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</si>
  <si>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</si>
  <si>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</si>
  <si>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</si>
  <si>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</si>
  <si>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</si>
  <si>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</si>
  <si>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</si>
  <si>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</si>
  <si>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</si>
  <si>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</si>
  <si>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</si>
  <si>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</si>
  <si>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</si>
  <si>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</si>
  <si>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</si>
  <si>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</si>
  <si>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</si>
  <si>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</si>
  <si>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</si>
  <si>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</si>
  <si>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</si>
  <si>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</si>
  <si>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</si>
  <si>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</si>
  <si>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</si>
  <si>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</si>
  <si>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</si>
  <si>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</si>
  <si>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</si>
  <si>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</si>
  <si>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</si>
  <si>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</si>
  <si>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</si>
  <si>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</si>
  <si>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</si>
  <si>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</si>
  <si>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</si>
  <si>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</si>
  <si>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</si>
  <si>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</si>
  <si>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</si>
  <si>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</si>
  <si>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</si>
  <si>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</si>
  <si>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</si>
  <si>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</si>
  <si>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</si>
  <si>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</si>
  <si>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</si>
  <si>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</si>
  <si>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</si>
  <si>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</si>
  <si>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</si>
  <si>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</si>
  <si>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</si>
  <si>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</si>
  <si>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</si>
  <si>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</si>
  <si>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</si>
  <si>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</si>
  <si>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</si>
  <si>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</si>
  <si>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</si>
  <si>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</si>
  <si>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</si>
  <si>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</si>
  <si>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</si>
  <si>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</si>
  <si>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</si>
  <si>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</si>
  <si>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</si>
  <si>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</si>
  <si>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</si>
  <si>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</si>
  <si>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</si>
  <si>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</si>
  <si>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</si>
  <si>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</si>
  <si>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</si>
  <si>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</si>
  <si>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</si>
  <si>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</si>
  <si>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</si>
  <si>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</si>
  <si>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</si>
  <si>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</si>
  <si>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</si>
  <si>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</si>
  <si>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</si>
  <si>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</si>
  <si>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</si>
  <si>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</si>
  <si>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</si>
  <si>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</si>
  <si>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</si>
  <si>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</si>
  <si>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</si>
  <si>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</si>
  <si>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</si>
  <si>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</si>
  <si>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</si>
  <si>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</si>
  <si>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</si>
  <si>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</si>
  <si>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</si>
  <si>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</si>
  <si>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</si>
  <si>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</si>
  <si>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</si>
  <si>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</si>
  <si>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</si>
  <si>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</si>
  <si>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</si>
  <si>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</si>
  <si>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</si>
  <si>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</si>
  <si>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</si>
  <si>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</si>
  <si>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</si>
  <si>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</si>
  <si>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</si>
  <si>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</si>
  <si>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</si>
  <si>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</si>
  <si>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</si>
  <si>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</si>
  <si>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</si>
  <si>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</si>
  <si>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</si>
  <si>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</si>
  <si>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</si>
  <si>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</si>
  <si>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</si>
  <si>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</si>
  <si>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</si>
  <si>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</si>
  <si>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</si>
  <si>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</si>
  <si>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</si>
  <si>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</si>
  <si>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</si>
  <si>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</si>
  <si>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</si>
  <si>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</si>
  <si>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</si>
  <si>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</si>
  <si>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</si>
  <si>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</si>
  <si>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</si>
  <si>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</si>
  <si>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</si>
  <si>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</si>
  <si>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</si>
  <si>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</si>
  <si>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</si>
  <si>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</si>
  <si>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</si>
  <si>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</si>
  <si>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</si>
  <si>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</si>
  <si>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</si>
  <si>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</si>
  <si>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</si>
  <si>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</si>
  <si>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</si>
  <si>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</si>
  <si>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</si>
  <si>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</si>
  <si>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</si>
  <si>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</si>
  <si>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</si>
  <si>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</si>
  <si>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</si>
  <si>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</si>
  <si>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</si>
  <si>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</si>
  <si>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</si>
  <si>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</si>
  <si>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</si>
  <si>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</si>
  <si>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</si>
  <si>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</si>
  <si>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</si>
  <si>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</si>
  <si>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</si>
  <si>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</si>
  <si>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</si>
  <si>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</si>
  <si>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</si>
  <si>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</si>
  <si>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</si>
  <si>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</si>
  <si>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</si>
  <si>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</si>
  <si>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</si>
  <si>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</si>
  <si>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</si>
  <si>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</si>
  <si>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</si>
  <si>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</si>
  <si>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</si>
  <si>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</si>
  <si>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</si>
  <si>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</si>
  <si>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</si>
  <si>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</si>
  <si>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</si>
  <si>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</si>
  <si>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</si>
  <si>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</si>
  <si>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</si>
  <si>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</si>
  <si>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</si>
  <si>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</si>
  <si>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</si>
  <si>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</si>
  <si>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</si>
  <si>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</si>
  <si>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</si>
  <si>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</si>
  <si>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</si>
  <si>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</si>
  <si>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</si>
  <si>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</si>
  <si>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</si>
  <si>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</si>
  <si>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</si>
  <si>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</si>
  <si>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</si>
  <si>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</si>
  <si>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</si>
  <si>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</si>
  <si>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</si>
  <si>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</si>
  <si>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</si>
  <si>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</si>
  <si>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</si>
  <si>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</si>
  <si>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</si>
  <si>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</si>
  <si>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</si>
  <si>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</si>
  <si>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</si>
  <si>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</si>
  <si>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</si>
  <si>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</si>
  <si>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</si>
  <si>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</si>
  <si>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</si>
  <si>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</si>
  <si>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</si>
  <si>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</si>
  <si>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</si>
  <si>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</si>
  <si>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</si>
  <si>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</si>
  <si>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</si>
  <si>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</si>
  <si>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</si>
  <si>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</si>
  <si>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</si>
  <si>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</si>
  <si>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</si>
  <si>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</si>
  <si>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</si>
  <si>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</si>
  <si>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</si>
  <si>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</si>
  <si>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</si>
  <si>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</si>
  <si>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</si>
  <si>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</si>
  <si>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</si>
  <si>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</si>
  <si>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</si>
  <si>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</si>
  <si>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</si>
  <si>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</si>
  <si>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</si>
  <si>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</si>
  <si>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</si>
  <si>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</si>
  <si>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</si>
  <si>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</si>
  <si>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</si>
  <si>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</si>
  <si>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</si>
  <si>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</si>
  <si>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</si>
  <si>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</si>
  <si>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</si>
  <si>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</si>
  <si>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</si>
  <si>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</si>
  <si>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</si>
  <si>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</si>
  <si>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</si>
  <si>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</si>
  <si>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</si>
  <si>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</si>
  <si>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</si>
  <si>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</si>
  <si>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</si>
  <si>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</si>
  <si>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</si>
  <si>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</si>
  <si>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</si>
  <si>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</si>
  <si>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</si>
  <si>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</si>
  <si>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</si>
  <si>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</si>
  <si>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</si>
  <si>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</si>
  <si>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</si>
  <si>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</si>
  <si>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</si>
  <si>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</si>
  <si>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</si>
  <si>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</si>
  <si>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</si>
  <si>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</si>
  <si>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</si>
  <si>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</si>
  <si>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</si>
  <si>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</si>
  <si>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</si>
  <si>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</si>
  <si>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</si>
  <si>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</si>
  <si>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</si>
  <si>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</si>
  <si>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</si>
  <si>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</si>
  <si>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</si>
  <si>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</si>
  <si>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</si>
  <si>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</si>
  <si>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</si>
  <si>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</si>
  <si>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</si>
  <si>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</si>
  <si>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</si>
  <si>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</si>
  <si>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</si>
  <si>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</si>
  <si>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</si>
  <si>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</si>
  <si>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</si>
  <si>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</si>
  <si>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</si>
  <si>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</si>
  <si>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</si>
  <si>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</si>
  <si>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</si>
  <si>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</si>
  <si>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</si>
  <si>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</si>
  <si>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</si>
  <si>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</si>
  <si>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</si>
  <si>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</si>
  <si>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</si>
  <si>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</si>
  <si>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</si>
  <si>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</si>
  <si>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</si>
  <si>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</si>
  <si>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</si>
  <si>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</si>
  <si>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</si>
  <si>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</si>
  <si>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</si>
  <si>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</si>
  <si>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</si>
  <si>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</si>
  <si>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</si>
  <si>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</si>
  <si>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</si>
  <si>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</si>
  <si>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</si>
  <si>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</si>
  <si>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</si>
  <si>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</si>
  <si>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</si>
  <si>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</si>
  <si>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</si>
  <si>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</si>
  <si>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</si>
  <si>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</si>
  <si>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</si>
  <si>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</si>
  <si>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</si>
  <si>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</si>
  <si>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</si>
  <si>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</si>
  <si>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</si>
  <si>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</si>
  <si>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</si>
  <si>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</si>
  <si>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</si>
  <si>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</si>
  <si>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</si>
  <si>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</si>
  <si>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</si>
  <si>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</si>
  <si>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</si>
  <si>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</si>
  <si>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</si>
  <si>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</si>
  <si>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</si>
  <si>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</si>
  <si>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</si>
  <si>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</si>
  <si>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</si>
  <si>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</si>
  <si>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</si>
  <si>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</si>
  <si>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</si>
  <si>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</si>
  <si>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</si>
  <si>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</si>
  <si>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</si>
  <si>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</si>
  <si>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</si>
  <si>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</si>
  <si>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</si>
  <si>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</si>
  <si>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</si>
  <si>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</si>
  <si>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</si>
  <si>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</si>
  <si>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</si>
  <si>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</si>
  <si>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</si>
  <si>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</si>
  <si>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</si>
  <si>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</si>
  <si>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</si>
  <si>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</si>
  <si>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</si>
  <si>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</si>
  <si>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</si>
  <si>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</si>
  <si>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</si>
  <si>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</si>
  <si>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</si>
  <si>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</si>
  <si>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</si>
  <si>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</si>
  <si>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</si>
  <si>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</si>
  <si>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</si>
  <si>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</si>
  <si>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</si>
  <si>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</si>
  <si>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</si>
  <si>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</si>
  <si>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</si>
  <si>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</si>
  <si>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</si>
  <si>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</si>
  <si>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</si>
  <si>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</si>
  <si>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</si>
  <si>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</si>
  <si>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</si>
  <si>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</si>
  <si>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</si>
  <si>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</si>
  <si>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</si>
  <si>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</si>
  <si>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</si>
  <si>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</si>
  <si>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</si>
  <si>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</si>
  <si>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</si>
  <si>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</si>
  <si>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</si>
  <si>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</si>
  <si>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</si>
  <si>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</si>
  <si>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</si>
  <si>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</si>
  <si>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</si>
  <si>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</si>
  <si>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</si>
  <si>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</si>
  <si>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</si>
  <si>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</si>
  <si>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</si>
  <si>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</si>
  <si>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</si>
  <si>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</si>
  <si>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</si>
  <si>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</si>
  <si>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</si>
  <si>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</si>
  <si>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</si>
  <si>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</si>
  <si>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</si>
  <si>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</si>
  <si>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</si>
  <si>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</si>
  <si>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</si>
  <si>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</si>
  <si>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</si>
  <si>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</si>
  <si>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</si>
  <si>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</si>
  <si>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</si>
  <si>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</si>
  <si>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</si>
  <si>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</si>
  <si>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</si>
  <si>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</si>
  <si>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</si>
  <si>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</si>
  <si>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</si>
  <si>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</si>
  <si>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</si>
  <si>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</si>
  <si>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</si>
  <si>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</si>
  <si>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</si>
  <si>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</si>
  <si>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</si>
  <si>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</si>
  <si>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</si>
  <si>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</si>
  <si>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</si>
  <si>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</si>
  <si>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</si>
  <si>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</si>
  <si>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</si>
  <si>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</si>
  <si>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</si>
  <si>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</si>
  <si>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</si>
  <si>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</si>
  <si>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</si>
  <si>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</si>
  <si>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</si>
  <si>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</si>
  <si>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</si>
  <si>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</si>
  <si>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</si>
  <si>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</si>
  <si>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</si>
  <si>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</si>
  <si>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</si>
  <si>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</si>
  <si>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</si>
  <si>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</si>
  <si>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</si>
  <si>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</si>
  <si>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</si>
  <si>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</si>
  <si>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</si>
  <si>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</si>
  <si>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</si>
  <si>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</si>
  <si>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</si>
  <si>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</si>
  <si>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</si>
  <si>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</si>
  <si>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</si>
  <si>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</si>
  <si>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</si>
  <si>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</si>
  <si>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</si>
  <si>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</si>
  <si>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</si>
  <si>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</si>
  <si>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</si>
  <si>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</si>
  <si>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</si>
  <si>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</si>
  <si>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</si>
  <si>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</si>
  <si>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</si>
  <si>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</si>
  <si>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</si>
  <si>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</si>
  <si>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</si>
  <si>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</si>
  <si>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</si>
  <si>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</si>
  <si>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</si>
  <si>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</si>
  <si>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</si>
  <si>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</si>
  <si>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</si>
  <si>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</si>
  <si>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</si>
  <si>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</si>
  <si>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</si>
  <si>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</si>
  <si>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</si>
  <si>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</si>
  <si>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</si>
  <si>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</si>
  <si>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</si>
  <si>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</si>
  <si>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</si>
  <si>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</si>
  <si>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</si>
  <si>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</si>
  <si>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</si>
  <si>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</si>
  <si>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</si>
  <si>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</si>
  <si>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</si>
  <si>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</si>
  <si>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</si>
  <si>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</si>
  <si>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</si>
  <si>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</si>
  <si>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</si>
  <si>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</si>
  <si>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</si>
  <si>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</si>
  <si>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</si>
  <si>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</si>
  <si>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</si>
  <si>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</si>
  <si>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</si>
  <si>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</si>
  <si>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</si>
  <si>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</si>
  <si>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</si>
  <si>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</si>
  <si>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</si>
  <si>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</si>
  <si>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</si>
  <si>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</si>
  <si>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</si>
  <si>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</si>
  <si>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</si>
  <si>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</si>
  <si>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</si>
  <si>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</si>
  <si>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</si>
  <si>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</si>
  <si>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</si>
  <si>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</si>
  <si>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</si>
  <si>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</si>
  <si>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</si>
  <si>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</si>
  <si>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</si>
  <si>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</si>
  <si>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</si>
  <si>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</si>
  <si>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</si>
  <si>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</si>
  <si>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</si>
  <si>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</si>
  <si>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</si>
  <si>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</si>
  <si>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</si>
  <si>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</si>
  <si>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</si>
  <si>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</si>
  <si>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</si>
  <si>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</si>
  <si>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</si>
  <si>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</si>
  <si>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</si>
  <si>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</si>
  <si>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</si>
  <si>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</si>
  <si>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</si>
  <si>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</si>
  <si>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</si>
  <si>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</si>
  <si>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</si>
  <si>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</si>
  <si>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</si>
  <si>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</si>
  <si>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</si>
  <si>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</si>
  <si>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</si>
  <si>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</si>
  <si>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</si>
  <si>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</si>
  <si>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</si>
  <si>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</si>
  <si>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</si>
  <si>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</si>
  <si>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</si>
  <si>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</si>
  <si>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</si>
  <si>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</si>
  <si>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</si>
  <si>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</si>
  <si>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</si>
  <si>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</si>
  <si>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</si>
  <si>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</si>
  <si>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</si>
  <si>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</si>
  <si>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</si>
  <si>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</si>
  <si>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</si>
  <si>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</si>
  <si>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</si>
  <si>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</si>
  <si>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</si>
  <si>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</si>
  <si>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</si>
  <si>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</si>
  <si>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</si>
  <si>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</si>
  <si>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</si>
  <si>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</si>
  <si>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</si>
  <si>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</si>
  <si>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</si>
  <si>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</si>
  <si>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</si>
  <si>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</si>
  <si>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</si>
  <si>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</si>
  <si>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</si>
  <si>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</si>
  <si>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</si>
  <si>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</si>
  <si>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</si>
  <si>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</si>
  <si>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</si>
  <si>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</si>
  <si>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</si>
  <si>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</si>
  <si>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</si>
  <si>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</si>
  <si>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</si>
  <si>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</si>
  <si>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</si>
  <si>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</si>
  <si>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</si>
  <si>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</si>
  <si>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</si>
  <si>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</si>
  <si>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</si>
  <si>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</si>
  <si>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</si>
  <si>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</si>
  <si>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</si>
  <si>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</si>
  <si>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</si>
  <si>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</si>
  <si>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</si>
  <si>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</si>
  <si>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</si>
  <si>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</si>
  <si>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</si>
  <si>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</si>
  <si>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</si>
  <si>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</si>
  <si>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</si>
  <si>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</si>
  <si>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</si>
  <si>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</si>
  <si>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</si>
  <si>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</si>
  <si>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</si>
  <si>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</si>
  <si>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</si>
  <si>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</si>
  <si>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</si>
  <si>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</si>
  <si>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</si>
  <si>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</si>
  <si>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</si>
  <si>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</si>
  <si>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</si>
  <si>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</si>
  <si>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</si>
  <si>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</si>
  <si>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</si>
  <si>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</si>
  <si>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</si>
  <si>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</si>
  <si>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</si>
  <si>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</si>
  <si>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</si>
  <si>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</si>
  <si>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</si>
  <si>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</si>
  <si>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</si>
  <si>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</si>
  <si>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</si>
  <si>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</si>
  <si>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</si>
  <si>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</si>
  <si>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</si>
  <si>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</si>
  <si>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</si>
  <si>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</si>
  <si>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</si>
  <si>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</si>
  <si>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</si>
  <si>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</si>
  <si>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</si>
  <si>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</si>
  <si>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</si>
  <si>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</si>
  <si>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</si>
  <si>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</si>
  <si>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</si>
  <si>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</si>
  <si>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</si>
  <si>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</si>
  <si>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</si>
  <si>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</si>
  <si>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</si>
  <si>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</si>
  <si>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</si>
  <si>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</si>
  <si>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</si>
  <si>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</si>
  <si>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</si>
  <si>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</si>
  <si>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</si>
  <si>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</si>
  <si>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</si>
  <si>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</si>
  <si>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</si>
  <si>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</si>
  <si>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</si>
  <si>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</si>
  <si>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</si>
  <si>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</si>
  <si>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</si>
  <si>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</si>
  <si>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</si>
  <si>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</si>
  <si>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</si>
  <si>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</si>
  <si>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</si>
  <si>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</si>
  <si>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</si>
  <si>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</si>
  <si>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</si>
  <si>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</si>
  <si>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</si>
  <si>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</si>
  <si>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</si>
  <si>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</si>
  <si>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</si>
  <si>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</si>
  <si>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</si>
  <si>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</si>
  <si>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</si>
  <si>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</si>
  <si>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</si>
  <si>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</si>
  <si>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</si>
  <si>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</si>
  <si>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</si>
  <si>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</si>
  <si>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</si>
  <si>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</si>
  <si>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</si>
  <si>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</si>
  <si>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</si>
  <si>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</si>
  <si>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</si>
  <si>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</si>
  <si>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</si>
  <si>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</si>
  <si>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</si>
  <si>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</si>
  <si>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</si>
  <si>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</si>
  <si>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</si>
  <si>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</si>
  <si>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</si>
  <si>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</si>
  <si>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</si>
  <si>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</si>
  <si>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</si>
  <si>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</si>
  <si>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</si>
  <si>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</si>
  <si>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</si>
  <si>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</si>
  <si>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</si>
  <si>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</si>
  <si>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</si>
  <si>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</si>
  <si>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</si>
  <si>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</si>
  <si>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</si>
  <si>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</si>
  <si>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</si>
  <si>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</si>
  <si>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</si>
  <si>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</si>
  <si>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</si>
  <si>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</si>
  <si>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</si>
  <si>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</si>
  <si>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</si>
  <si>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</si>
  <si>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</si>
  <si>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</si>
  <si>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</si>
  <si>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</si>
  <si>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</si>
  <si>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</si>
  <si>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</si>
  <si>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</si>
  <si>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</si>
  <si>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</si>
  <si>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</si>
  <si>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</si>
  <si>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</si>
  <si>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</si>
  <si>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</si>
  <si>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</si>
  <si>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</si>
  <si>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</si>
  <si>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</si>
  <si>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</si>
  <si>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</si>
  <si>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</si>
  <si>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</si>
  <si>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</si>
  <si>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</si>
  <si>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</si>
  <si>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</si>
  <si>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</si>
  <si>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</si>
  <si>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</si>
  <si>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</si>
  <si>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</si>
  <si>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</si>
  <si>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</si>
  <si>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</si>
  <si>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</si>
  <si>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</si>
  <si>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</si>
  <si>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</si>
  <si>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</si>
  <si>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</si>
  <si>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</si>
  <si>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</si>
  <si>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</si>
  <si>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</si>
  <si>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</si>
  <si>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</si>
  <si>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</si>
  <si>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</si>
  <si>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</si>
  <si>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</si>
  <si>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</si>
  <si>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</si>
  <si>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</si>
  <si>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</si>
  <si>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</si>
  <si>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</si>
  <si>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</si>
  <si>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</si>
  <si>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</si>
  <si>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</si>
  <si>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</si>
  <si>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</si>
  <si>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</si>
  <si>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</si>
  <si>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</si>
  <si>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</si>
  <si>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</si>
  <si>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</si>
  <si>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</si>
  <si>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</si>
  <si>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</si>
  <si>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</si>
  <si>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</si>
  <si>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</si>
  <si>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</si>
  <si>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</si>
  <si>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</si>
  <si>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</si>
  <si>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</si>
  <si>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</si>
  <si>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</si>
  <si>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</si>
  <si>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</si>
  <si>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</si>
  <si>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</si>
  <si>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</si>
  <si>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</si>
  <si>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</si>
  <si>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</si>
  <si>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</si>
  <si>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</si>
  <si>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</si>
  <si>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</si>
  <si>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</si>
  <si>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</si>
  <si>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</si>
  <si>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</si>
  <si>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</si>
  <si>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</si>
  <si>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</si>
  <si>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</si>
  <si>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</si>
  <si>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</si>
  <si>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</si>
  <si>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</si>
  <si>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</si>
  <si>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</si>
  <si>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</si>
  <si>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</si>
  <si>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</si>
  <si>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</si>
  <si>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</si>
  <si>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</si>
  <si>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</si>
  <si>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</si>
  <si>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</si>
  <si>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</si>
  <si>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</si>
  <si>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</si>
  <si>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</si>
  <si>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</si>
  <si>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</si>
  <si>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</si>
  <si>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</si>
  <si>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</si>
  <si>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</si>
  <si>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</si>
  <si>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</si>
  <si>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</si>
  <si>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</si>
  <si>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</si>
  <si>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</si>
  <si>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</si>
  <si>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</si>
  <si>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</si>
  <si>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</si>
  <si>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</si>
  <si>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</si>
  <si>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</si>
  <si>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</si>
  <si>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</si>
  <si>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</si>
  <si>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</si>
  <si>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</si>
  <si>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</si>
  <si>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</si>
  <si>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</si>
  <si>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</si>
  <si>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</si>
  <si>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</si>
  <si>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</si>
  <si>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</si>
  <si>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</si>
  <si>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</si>
  <si>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</si>
  <si>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</si>
  <si>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</si>
  <si>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</si>
  <si>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</si>
  <si>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</si>
  <si>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</si>
  <si>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</si>
  <si>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</si>
  <si>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</si>
  <si>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</si>
  <si>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</si>
  <si>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</si>
  <si>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</si>
  <si>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</si>
  <si>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</si>
  <si>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</si>
  <si>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</si>
  <si>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</si>
  <si>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</si>
  <si>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</si>
  <si>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</si>
  <si>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</si>
  <si>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</si>
  <si>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</si>
  <si>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</si>
  <si>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</si>
  <si>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</si>
  <si>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</si>
  <si>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</si>
  <si>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</si>
  <si>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</si>
  <si>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</si>
  <si>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</si>
  <si>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</si>
  <si>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</si>
  <si>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</si>
  <si>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</si>
  <si>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</si>
  <si>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</si>
  <si>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</si>
  <si>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</si>
  <si>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</si>
  <si>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</si>
  <si>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</si>
  <si>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</si>
  <si>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</si>
  <si>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</si>
  <si>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</si>
  <si>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</si>
  <si>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</si>
  <si>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</si>
  <si>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</si>
  <si>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</si>
  <si>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</si>
  <si>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</si>
  <si>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</si>
  <si>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</si>
  <si>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</si>
  <si>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</si>
  <si>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</si>
  <si>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</si>
  <si>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</si>
  <si>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</si>
  <si>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</si>
  <si>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</si>
  <si>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</si>
  <si>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</si>
  <si>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</si>
  <si>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</si>
  <si>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</si>
  <si>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</si>
  <si>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</si>
  <si>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</si>
  <si>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</si>
  <si>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</si>
  <si>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</si>
  <si>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</si>
  <si>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</si>
  <si>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</si>
  <si>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</si>
  <si>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</si>
  <si>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</si>
  <si>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</si>
  <si>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</si>
  <si>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</si>
  <si>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</si>
  <si>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</si>
  <si>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</si>
  <si>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</si>
  <si>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</si>
  <si>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</si>
  <si>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</si>
  <si>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</si>
  <si>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</si>
  <si>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</si>
  <si>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</si>
  <si>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</si>
  <si>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</si>
  <si>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</si>
  <si>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</si>
  <si>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</si>
  <si>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</si>
  <si>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</si>
  <si>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</si>
  <si>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</si>
  <si>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</si>
  <si>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</si>
  <si>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</si>
  <si>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</si>
  <si>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</si>
  <si>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</si>
  <si>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</si>
  <si>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</si>
  <si>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</si>
  <si>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</si>
  <si>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</si>
  <si>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</si>
  <si>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</si>
  <si>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</si>
  <si>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</si>
  <si>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</si>
  <si>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</si>
  <si>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</si>
  <si>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</si>
  <si>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</si>
  <si>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</si>
  <si>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</si>
  <si>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</si>
  <si>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</si>
  <si>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</si>
  <si>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</si>
  <si>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</si>
  <si>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</si>
  <si>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</si>
  <si>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</si>
  <si>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</si>
  <si>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</si>
  <si>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</si>
  <si>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</si>
  <si>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</si>
  <si>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</si>
  <si>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</si>
  <si>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</si>
  <si>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</si>
  <si>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</si>
  <si>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</si>
  <si>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</si>
  <si>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</si>
  <si>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</si>
  <si>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</si>
  <si>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</si>
  <si>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</si>
  <si>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</si>
  <si>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</si>
  <si>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</si>
  <si>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</si>
  <si>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</si>
  <si>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</si>
  <si>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</si>
  <si>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</si>
  <si>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</si>
  <si>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</si>
  <si>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</si>
  <si>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</si>
  <si>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</si>
  <si>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</si>
  <si>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</si>
  <si>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</si>
  <si>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</si>
  <si>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</si>
  <si>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</si>
  <si>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</si>
  <si>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</si>
  <si>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</si>
  <si>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</si>
  <si>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</si>
  <si>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</si>
  <si>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</si>
  <si>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</si>
  <si>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</si>
  <si>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</si>
  <si>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</si>
  <si>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</si>
  <si>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</si>
  <si>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</si>
  <si>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</si>
  <si>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</si>
  <si>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</si>
  <si>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</si>
  <si>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</si>
  <si>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</si>
  <si>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</si>
  <si>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</si>
  <si>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</si>
  <si>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</si>
  <si>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</si>
  <si>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</si>
  <si>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</si>
  <si>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</si>
  <si>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</si>
  <si>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</si>
  <si>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</si>
  <si>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</si>
  <si>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</si>
  <si>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</si>
  <si>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</si>
  <si>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</si>
  <si>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</si>
  <si>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</si>
  <si>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</si>
  <si>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</si>
  <si>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</si>
  <si>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</si>
  <si>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</si>
  <si>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</si>
  <si>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</si>
  <si>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</si>
  <si>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</si>
  <si>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</si>
  <si>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</si>
  <si>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</si>
  <si>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</si>
  <si>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</si>
  <si>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</si>
  <si>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</si>
  <si>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</si>
  <si>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</si>
  <si>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</si>
  <si>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</si>
  <si>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</si>
  <si>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</si>
  <si>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</si>
  <si>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</si>
  <si>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</si>
  <si>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</si>
  <si>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</si>
  <si>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</si>
  <si>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</si>
  <si>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</si>
  <si>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</si>
  <si>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</si>
  <si>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</si>
  <si>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</si>
  <si>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</si>
  <si>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</si>
  <si>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</si>
  <si>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</si>
  <si>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</si>
  <si>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</si>
  <si>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</si>
  <si>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</si>
  <si>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</si>
  <si>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</si>
  <si>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</si>
  <si>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</si>
  <si>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</si>
  <si>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</si>
  <si>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</si>
  <si>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</si>
  <si>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</si>
  <si>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</si>
  <si>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</si>
  <si>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</si>
  <si>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</si>
  <si>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</si>
  <si>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</si>
  <si>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</si>
  <si>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</si>
  <si>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</si>
  <si>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</si>
  <si>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</si>
  <si>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</si>
  <si>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</si>
  <si>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</si>
  <si>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</si>
  <si>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</si>
  <si>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</si>
  <si>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</si>
  <si>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</si>
  <si>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</si>
  <si>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</si>
  <si>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</si>
  <si>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</si>
  <si>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</si>
  <si>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</si>
  <si>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</si>
  <si>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</si>
  <si>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</si>
  <si>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</si>
  <si>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</si>
  <si>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</si>
  <si>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</si>
  <si>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</si>
  <si>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</si>
  <si>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</si>
  <si>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</si>
  <si>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</si>
  <si>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</si>
  <si>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</si>
  <si>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</si>
  <si>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</si>
  <si>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</si>
  <si>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</si>
  <si>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</si>
  <si>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</si>
  <si>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</si>
  <si>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</si>
  <si>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</si>
  <si>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</si>
  <si>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</si>
  <si>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</si>
  <si>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</si>
  <si>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</si>
  <si>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</si>
  <si>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</si>
  <si>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</si>
  <si>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</si>
  <si>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</si>
  <si>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</si>
  <si>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</si>
  <si>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</si>
  <si>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</si>
  <si>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</si>
  <si>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</si>
  <si>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</si>
  <si>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</si>
  <si>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</si>
  <si>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</si>
  <si>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</si>
  <si>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</si>
  <si>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</si>
  <si>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</si>
  <si>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</si>
  <si>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</si>
  <si>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</si>
  <si>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</si>
  <si>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</si>
  <si>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</si>
  <si>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</si>
  <si>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</si>
  <si>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</si>
  <si>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</si>
  <si>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</si>
  <si>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</si>
  <si>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</si>
  <si>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</si>
  <si>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</si>
  <si>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</si>
  <si>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</si>
  <si>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</si>
  <si>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</si>
  <si>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</si>
  <si>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</si>
  <si>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</si>
  <si>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</si>
  <si>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</si>
  <si>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</si>
  <si>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</si>
  <si>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</si>
  <si>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</si>
  <si>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</si>
  <si>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</si>
  <si>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</si>
  <si>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</si>
  <si>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</si>
  <si>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</si>
  <si>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</si>
  <si>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</si>
  <si>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</si>
  <si>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</si>
  <si>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</si>
  <si>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</si>
  <si>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</si>
  <si>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</si>
  <si>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</si>
  <si>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</si>
  <si>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</si>
  <si>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</si>
  <si>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</si>
  <si>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</si>
  <si>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</si>
  <si>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</si>
  <si>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</si>
  <si>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</si>
  <si>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</si>
  <si>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</si>
  <si>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</si>
  <si>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</si>
  <si>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</si>
  <si>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</si>
  <si>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</si>
  <si>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</si>
  <si>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</si>
  <si>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</si>
  <si>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</si>
  <si>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</si>
  <si>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</si>
  <si>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</si>
  <si>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</si>
  <si>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</si>
  <si>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</si>
  <si>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</si>
  <si>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</si>
  <si>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</si>
  <si>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</si>
  <si>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</si>
  <si>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</si>
  <si>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</si>
  <si>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</si>
  <si>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</si>
  <si>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</si>
  <si>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</si>
  <si>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</si>
  <si>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</si>
  <si>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</si>
  <si>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</si>
  <si>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</si>
  <si>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</si>
  <si>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</si>
  <si>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</si>
  <si>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</si>
  <si>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</si>
  <si>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</si>
  <si>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</si>
  <si>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</si>
  <si>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</si>
  <si>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</si>
  <si>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</si>
  <si>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</si>
  <si>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</si>
  <si>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</si>
  <si>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</si>
  <si>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</si>
  <si>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</si>
  <si>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</si>
  <si>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</si>
  <si>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</si>
  <si>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</si>
  <si>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</si>
  <si>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</si>
  <si>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</si>
  <si>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</si>
  <si>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</si>
  <si>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</si>
  <si>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</si>
  <si>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</si>
  <si>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</si>
  <si>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</si>
  <si>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</si>
  <si>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</si>
  <si>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</si>
  <si>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</si>
  <si>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</si>
  <si>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</si>
  <si>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</si>
  <si>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</si>
  <si>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</si>
  <si>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</si>
  <si>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</si>
  <si>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</si>
  <si>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</si>
  <si>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</si>
  <si>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</si>
  <si>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</si>
  <si>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</si>
  <si>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</si>
  <si>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</si>
  <si>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</si>
  <si>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</si>
  <si>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</si>
  <si>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</si>
  <si>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</si>
  <si>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</si>
  <si>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</si>
  <si>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</si>
  <si>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</si>
  <si>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</si>
  <si>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</si>
  <si>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</si>
  <si>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</si>
  <si>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</si>
  <si>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</si>
  <si>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</si>
  <si>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</si>
  <si>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</si>
  <si>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</si>
  <si>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</si>
  <si>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</si>
  <si>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</si>
  <si>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</si>
  <si>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</si>
  <si>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</si>
  <si>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</si>
  <si>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</si>
  <si>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</si>
  <si>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</si>
  <si>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</si>
  <si>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</si>
  <si>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</si>
  <si>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</si>
  <si>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</si>
  <si>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</si>
  <si>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</si>
  <si>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</si>
  <si>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</si>
  <si>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</si>
  <si>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</si>
  <si>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</si>
  <si>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</si>
  <si>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</si>
  <si>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</si>
  <si>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</si>
  <si>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</si>
  <si>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</si>
  <si>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</si>
  <si>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</si>
  <si>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</si>
  <si>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</si>
  <si>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</si>
  <si>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</si>
  <si>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</si>
  <si>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</si>
  <si>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</si>
  <si>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</si>
  <si>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</si>
  <si>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</si>
  <si>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</si>
  <si>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</si>
  <si>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</si>
  <si>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</si>
  <si>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</si>
  <si>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</si>
  <si>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</si>
  <si>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</si>
  <si>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</si>
  <si>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</si>
  <si>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</si>
  <si>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</si>
  <si>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</si>
  <si>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</si>
  <si>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</si>
  <si>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</si>
  <si>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</si>
  <si>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</si>
  <si>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</si>
  <si>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</si>
  <si>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</si>
  <si>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</si>
  <si>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</si>
  <si>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</si>
  <si>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</si>
  <si>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</si>
  <si>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</si>
  <si>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</si>
  <si>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</si>
  <si>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</si>
  <si>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</si>
  <si>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</si>
  <si>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</si>
  <si>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</si>
  <si>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</si>
  <si>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</si>
  <si>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</si>
  <si>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</si>
  <si>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</si>
  <si>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</si>
  <si>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</si>
  <si>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</si>
  <si>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</si>
  <si>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</si>
  <si>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</si>
  <si>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</si>
  <si>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</si>
  <si>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</si>
  <si>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</si>
  <si>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</si>
  <si>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</si>
  <si>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</si>
  <si>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</si>
  <si>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</si>
  <si>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</si>
  <si>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</si>
  <si>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</si>
  <si>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</si>
  <si>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</si>
  <si>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</si>
  <si>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</si>
  <si>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</si>
  <si>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</si>
  <si>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</si>
  <si>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</si>
  <si>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</si>
  <si>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</si>
  <si>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</si>
  <si>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</si>
  <si>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</si>
  <si>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</si>
  <si>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</si>
  <si>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</si>
  <si>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</si>
  <si>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</si>
  <si>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</si>
  <si>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</si>
  <si>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</si>
  <si>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</si>
  <si>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</si>
  <si>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</si>
  <si>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</si>
  <si>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</si>
  <si>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</si>
  <si>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</si>
  <si>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</si>
  <si>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</si>
  <si>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</si>
  <si>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</si>
  <si>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</si>
  <si>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</si>
  <si>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</si>
  <si>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</si>
  <si>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</si>
  <si>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</si>
  <si>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</si>
  <si>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</si>
  <si>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</si>
  <si>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</si>
  <si>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</si>
  <si>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</si>
  <si>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</si>
  <si>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</si>
  <si>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</si>
  <si>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</si>
  <si>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</si>
  <si>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</si>
  <si>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</si>
  <si>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</si>
  <si>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</si>
  <si>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</si>
  <si>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</si>
  <si>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</si>
  <si>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</si>
  <si>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</si>
  <si>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</si>
  <si>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</si>
  <si>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</si>
  <si>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</si>
  <si>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</si>
  <si>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</si>
  <si>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</si>
  <si>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</si>
  <si>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</si>
  <si>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</si>
  <si>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</si>
  <si>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</si>
  <si>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</si>
  <si>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</si>
  <si>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</si>
  <si>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</si>
  <si>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</si>
  <si>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</si>
  <si>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</si>
  <si>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</si>
  <si>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</si>
  <si>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</si>
  <si>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</si>
  <si>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</si>
  <si>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</si>
  <si>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</si>
  <si>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</si>
  <si>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</si>
  <si>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</si>
  <si>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</si>
  <si>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</si>
  <si>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</si>
  <si>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</si>
  <si>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</si>
  <si>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</si>
  <si>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</si>
  <si>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</si>
  <si>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</si>
  <si>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</si>
  <si>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</si>
  <si>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</si>
  <si>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</si>
  <si>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</si>
  <si>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</si>
  <si>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</si>
  <si>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</si>
  <si>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</si>
  <si>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</si>
  <si>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</si>
  <si>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</si>
  <si>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</si>
  <si>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</si>
  <si>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</si>
  <si>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</si>
  <si>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</si>
  <si>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</si>
  <si>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</si>
  <si>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</si>
  <si>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</si>
  <si>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</si>
  <si>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</si>
  <si>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</si>
  <si>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</si>
  <si>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</si>
  <si>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</si>
  <si>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</si>
  <si>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</si>
  <si>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</si>
  <si>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</si>
  <si>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</si>
  <si>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</si>
  <si>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</si>
  <si>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</si>
  <si>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</si>
  <si>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</si>
  <si>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</si>
  <si>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</si>
  <si>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</si>
  <si>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</si>
  <si>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</si>
  <si>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</si>
  <si>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</si>
  <si>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</si>
  <si>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</si>
  <si>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</si>
  <si>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</si>
  <si>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</si>
  <si>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</si>
  <si>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</si>
  <si>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</si>
  <si>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</si>
  <si>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</si>
  <si>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</si>
  <si>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</si>
  <si>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</si>
  <si>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</si>
  <si>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</si>
  <si>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</si>
  <si>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</si>
  <si>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</si>
  <si>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</si>
  <si>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</si>
  <si>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</si>
  <si>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</si>
  <si>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</si>
  <si>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</si>
  <si>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</si>
  <si>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</si>
  <si>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</si>
  <si>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</si>
  <si>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</si>
  <si>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</si>
  <si>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</si>
  <si>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</si>
  <si>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</si>
  <si>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</si>
  <si>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</si>
  <si>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</si>
  <si>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</si>
  <si>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</si>
  <si>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</si>
  <si>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</si>
  <si>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</si>
  <si>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</si>
  <si>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</si>
  <si>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</si>
  <si>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</si>
  <si>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</si>
  <si>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</si>
  <si>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</si>
  <si>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</si>
  <si>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</si>
  <si>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</si>
  <si>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</si>
  <si>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</si>
  <si>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</si>
  <si>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</si>
  <si>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</si>
  <si>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</si>
  <si>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</si>
  <si>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</si>
  <si>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</si>
  <si>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</si>
  <si>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</si>
  <si>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</si>
  <si>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</si>
  <si>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</si>
  <si>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</si>
  <si>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</si>
  <si>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</si>
  <si>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</si>
  <si>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</si>
  <si>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</si>
  <si>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</si>
  <si>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</si>
  <si>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</si>
  <si>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</si>
  <si>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</si>
  <si>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</si>
  <si>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</si>
  <si>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</si>
  <si>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</si>
  <si>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</si>
  <si>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</si>
  <si>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</si>
  <si>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</si>
  <si>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</si>
  <si>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</si>
  <si>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</si>
  <si>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</si>
  <si>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</si>
  <si>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</si>
  <si>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</si>
  <si>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</si>
  <si>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</si>
  <si>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</si>
  <si>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</si>
  <si>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</si>
  <si>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</si>
  <si>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</si>
  <si>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</si>
  <si>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</si>
  <si>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</si>
  <si>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</si>
  <si>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</si>
  <si>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</si>
  <si>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</si>
  <si>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</si>
  <si>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</si>
  <si>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</si>
  <si>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</si>
  <si>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</si>
  <si>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</si>
  <si>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</si>
  <si>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</si>
  <si>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</si>
  <si>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</si>
  <si>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</si>
  <si>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</si>
  <si>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</si>
  <si>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</si>
  <si>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</si>
  <si>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</si>
  <si>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</si>
  <si>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</si>
  <si>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</si>
  <si>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</si>
  <si>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</si>
  <si>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</si>
  <si>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</si>
  <si>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</si>
  <si>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</si>
  <si>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</si>
  <si>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</si>
  <si>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</si>
  <si>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</si>
  <si>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</si>
  <si>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</si>
  <si>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</si>
  <si>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</si>
  <si>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</si>
  <si>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</si>
  <si>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</si>
  <si>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</si>
  <si>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</si>
  <si>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</si>
  <si>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</si>
  <si>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</si>
  <si>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</si>
  <si>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</si>
  <si>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</si>
  <si>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</si>
  <si>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</si>
  <si>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</si>
  <si>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</si>
  <si>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</si>
  <si>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</si>
  <si>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</si>
  <si>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</si>
  <si>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</si>
  <si>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</si>
  <si>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</si>
  <si>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</si>
  <si>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</si>
  <si>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</si>
  <si>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</si>
  <si>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</si>
  <si>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</si>
  <si>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</si>
  <si>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</si>
  <si>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</si>
  <si>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</si>
  <si>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</si>
  <si>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</si>
  <si>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</si>
  <si>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</si>
  <si>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</si>
  <si>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</si>
  <si>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</si>
  <si>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</si>
  <si>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</si>
  <si>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</si>
  <si>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</si>
  <si>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</si>
  <si>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</si>
  <si>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</si>
  <si>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</si>
  <si>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</si>
  <si>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</si>
  <si>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</si>
  <si>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</si>
  <si>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</si>
  <si>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</si>
  <si>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</si>
  <si>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</si>
  <si>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</si>
  <si>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</si>
  <si>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</si>
  <si>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</si>
  <si>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</si>
  <si>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</si>
  <si>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</si>
  <si>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</si>
  <si>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</si>
  <si>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</si>
  <si>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</si>
  <si>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</si>
  <si>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</si>
  <si>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</si>
  <si>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</si>
  <si>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</si>
  <si>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</si>
  <si>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</si>
  <si>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</si>
  <si>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</si>
  <si>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</si>
  <si>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</si>
  <si>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</si>
  <si>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</si>
  <si>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</si>
  <si>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</si>
  <si>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</si>
  <si>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</si>
  <si>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</si>
  <si>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</si>
  <si>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</si>
  <si>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</si>
  <si>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</si>
  <si>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</si>
  <si>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</si>
  <si>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</si>
  <si>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</si>
  <si>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</si>
  <si>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</si>
  <si>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</si>
  <si>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</si>
  <si>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</si>
  <si>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</si>
  <si>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</si>
  <si>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</si>
  <si>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</si>
  <si>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</si>
  <si>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</si>
  <si>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</si>
  <si>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</si>
  <si>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</si>
  <si>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</si>
  <si>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</si>
  <si>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</si>
  <si>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</si>
  <si>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</si>
  <si>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</si>
  <si>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</si>
  <si>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</si>
  <si>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</si>
  <si>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</si>
  <si>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</si>
  <si>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</si>
  <si>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</si>
  <si>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</si>
  <si>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</si>
  <si>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</si>
  <si>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</si>
  <si>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</si>
  <si>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</si>
  <si>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</si>
  <si>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</si>
  <si>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</si>
  <si>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</si>
  <si>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</si>
  <si>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</si>
  <si>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</si>
  <si>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</si>
  <si>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</si>
  <si>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</si>
  <si>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</si>
  <si>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</si>
  <si>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</si>
  <si>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</si>
  <si>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</si>
  <si>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</si>
  <si>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</si>
  <si>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</si>
  <si>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</si>
  <si>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</si>
  <si>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</si>
  <si>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</si>
  <si>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</si>
  <si>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</si>
  <si>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</si>
  <si>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</si>
  <si>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</si>
  <si>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</si>
  <si>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</si>
  <si>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</si>
  <si>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</si>
  <si>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</si>
  <si>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</si>
  <si>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</si>
  <si>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</si>
  <si>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</si>
  <si>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</si>
  <si>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</si>
  <si>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</si>
  <si>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</si>
  <si>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</si>
  <si>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</si>
  <si>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</si>
  <si>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</si>
  <si>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</si>
  <si>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</si>
  <si>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</si>
  <si>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</si>
  <si>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</si>
  <si>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</si>
  <si>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</si>
  <si>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</si>
  <si>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</si>
  <si>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</si>
  <si>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</si>
  <si>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</si>
  <si>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</si>
  <si>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</si>
  <si>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</si>
  <si>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</si>
  <si>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</si>
  <si>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</si>
  <si>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</si>
  <si>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</si>
  <si>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</si>
  <si>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</si>
  <si>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</si>
  <si>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</si>
  <si>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</si>
  <si>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</si>
  <si>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</si>
  <si>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</si>
  <si>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</si>
  <si>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</si>
  <si>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</si>
  <si>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</si>
  <si>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</si>
  <si>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</si>
  <si>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</si>
  <si>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</si>
  <si>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</si>
  <si>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</si>
  <si>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</si>
  <si>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</si>
  <si>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</si>
  <si>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</si>
  <si>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</si>
  <si>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</si>
  <si>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</si>
  <si>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</si>
  <si>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</si>
  <si>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</si>
  <si>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</si>
  <si>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</si>
  <si>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</si>
  <si>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</si>
  <si>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</si>
  <si>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</si>
  <si>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</si>
  <si>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</si>
  <si>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</si>
  <si>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</si>
  <si>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</si>
  <si>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</si>
  <si>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</si>
  <si>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</si>
  <si>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</si>
  <si>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</si>
  <si>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</si>
  <si>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</si>
  <si>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</si>
  <si>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</si>
  <si>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</si>
  <si>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</si>
  <si>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</si>
  <si>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</si>
  <si>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</si>
  <si>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</si>
  <si>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</si>
  <si>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</si>
  <si>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</si>
  <si>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</si>
  <si>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</si>
  <si>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</si>
  <si>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</si>
  <si>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</si>
  <si>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</si>
  <si>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</si>
  <si>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</si>
  <si>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</si>
  <si>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</si>
  <si>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</si>
  <si>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</si>
  <si>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</si>
  <si>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</si>
  <si>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</si>
  <si>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</si>
  <si>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</si>
  <si>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</si>
  <si>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</si>
  <si>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</si>
  <si>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</si>
  <si>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</si>
  <si>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</si>
  <si>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</si>
  <si>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</si>
  <si>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</si>
  <si>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</si>
  <si>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</si>
  <si>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</si>
  <si>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</si>
  <si>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</si>
  <si>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</si>
  <si>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</si>
  <si>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</si>
  <si>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</si>
  <si>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</si>
  <si>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</si>
  <si>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</si>
  <si>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</si>
  <si>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</si>
  <si>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</si>
  <si>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</si>
  <si>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</si>
  <si>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</si>
  <si>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</si>
  <si>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</si>
  <si>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</si>
  <si>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</si>
  <si>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</si>
  <si>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</si>
  <si>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</si>
  <si>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</si>
  <si>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</si>
  <si>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</si>
  <si>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</si>
  <si>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</si>
  <si>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</si>
  <si>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</si>
  <si>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</si>
  <si>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</si>
  <si>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</si>
  <si>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</si>
  <si>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</si>
  <si>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</si>
  <si>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</si>
  <si>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</si>
  <si>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</si>
  <si>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</si>
  <si>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</si>
  <si>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</si>
  <si>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</si>
  <si>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</si>
  <si>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</si>
  <si>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</si>
  <si>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</si>
  <si>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</si>
  <si>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</si>
  <si>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</si>
  <si>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</si>
  <si>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</si>
  <si>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</si>
  <si>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</si>
  <si>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</si>
  <si>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</si>
  <si>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</si>
  <si>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</si>
  <si>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</si>
  <si>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</si>
  <si>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</si>
  <si>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</si>
  <si>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</si>
  <si>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</si>
  <si>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</si>
  <si>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</si>
  <si>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</si>
  <si>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</si>
  <si>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</si>
  <si>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</si>
  <si>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</si>
  <si>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</si>
  <si>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</si>
  <si>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</si>
  <si>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</si>
  <si>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</si>
  <si>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</si>
  <si>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</si>
  <si>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</si>
  <si>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</si>
  <si>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</si>
  <si>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</si>
  <si>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</si>
  <si>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</si>
  <si>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</si>
  <si>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</si>
  <si>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</si>
  <si>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</si>
  <si>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</si>
  <si>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</si>
  <si>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</si>
  <si>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</si>
  <si>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</si>
  <si>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</si>
  <si>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</si>
  <si>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</si>
  <si>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</si>
  <si>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</si>
  <si>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</si>
  <si>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</si>
  <si>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</si>
  <si>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</si>
  <si>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</si>
  <si>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</si>
  <si>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</si>
  <si>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</si>
  <si>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</si>
  <si>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</si>
  <si>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</si>
  <si>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</si>
  <si>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</si>
  <si>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</si>
  <si>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</si>
  <si>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</si>
  <si>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</si>
  <si>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</si>
  <si>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</si>
  <si>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</si>
  <si>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</si>
  <si>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</si>
  <si>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</si>
  <si>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</si>
  <si>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</si>
  <si>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</si>
  <si>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</si>
  <si>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</si>
  <si>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</si>
  <si>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</si>
  <si>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</si>
  <si>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</si>
  <si>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</si>
  <si>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</si>
  <si>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</si>
  <si>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</si>
  <si>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</si>
  <si>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</si>
  <si>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</si>
  <si>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</si>
  <si>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</si>
  <si>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</si>
  <si>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</si>
  <si>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</si>
  <si>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</si>
  <si>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</si>
  <si>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</si>
  <si>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</si>
  <si>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</si>
  <si>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</si>
  <si>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</si>
  <si>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</si>
  <si>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</si>
  <si>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</si>
  <si>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</si>
  <si>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</si>
  <si>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</si>
  <si>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</si>
  <si>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</si>
  <si>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</si>
  <si>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</si>
  <si>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</si>
  <si>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</si>
  <si>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</si>
  <si>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</si>
  <si>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</si>
  <si>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</si>
  <si>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</si>
  <si>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</si>
  <si>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</si>
  <si>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</si>
  <si>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</si>
  <si>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</si>
  <si>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</si>
  <si>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</si>
  <si>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</si>
  <si>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</si>
  <si>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</si>
  <si>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</si>
  <si>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</si>
  <si>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</si>
  <si>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</si>
  <si>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</si>
  <si>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</si>
  <si>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</si>
  <si>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</si>
  <si>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</si>
  <si>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</si>
  <si>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</si>
  <si>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</si>
  <si>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</si>
  <si>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</si>
  <si>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</si>
  <si>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</si>
  <si>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</si>
  <si>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</si>
  <si>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</si>
  <si>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</si>
  <si>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</si>
  <si>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</si>
  <si>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</si>
  <si>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</si>
  <si>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</si>
  <si>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</si>
  <si>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</si>
  <si>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</si>
  <si>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</si>
  <si>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</si>
  <si>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</si>
  <si>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</si>
  <si>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</si>
  <si>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</si>
  <si>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</si>
  <si>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</si>
  <si>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</si>
  <si>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</si>
  <si>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</si>
  <si>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</si>
  <si>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</si>
  <si>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</si>
  <si>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</si>
  <si>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</si>
  <si>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</si>
  <si>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</si>
  <si>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</si>
  <si>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</si>
  <si>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</si>
  <si>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</si>
  <si>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</si>
  <si>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</si>
  <si>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</si>
  <si>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</si>
  <si>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</si>
  <si>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</si>
  <si>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</si>
  <si>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</si>
  <si>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</si>
  <si>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</si>
  <si>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</si>
  <si>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</si>
  <si>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</si>
  <si>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</si>
  <si>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</si>
  <si>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</si>
  <si>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</si>
  <si>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</si>
  <si>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</si>
  <si>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</si>
  <si>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</si>
  <si>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</si>
  <si>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</si>
  <si>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</si>
  <si>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</si>
  <si>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</si>
  <si>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</si>
  <si>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</si>
  <si>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</si>
  <si>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</si>
  <si>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</si>
  <si>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</si>
  <si>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</si>
  <si>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</si>
  <si>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</si>
  <si>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</si>
  <si>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</si>
  <si>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</si>
  <si>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</si>
  <si>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</si>
  <si>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</si>
  <si>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</si>
  <si>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</si>
  <si>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</si>
  <si>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</si>
  <si>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</si>
  <si>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</si>
  <si>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</si>
  <si>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</si>
  <si>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</si>
  <si>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</si>
  <si>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</si>
  <si>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</si>
  <si>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</si>
  <si>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</si>
  <si>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</si>
  <si>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</si>
  <si>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</si>
  <si>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</si>
  <si>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</si>
  <si>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</si>
  <si>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</si>
  <si>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</si>
  <si>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</si>
  <si>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</si>
  <si>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</si>
  <si>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</si>
  <si>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</si>
  <si>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</si>
  <si>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</si>
  <si>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</si>
  <si>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</si>
  <si>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</si>
  <si>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</si>
  <si>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</si>
  <si>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</si>
  <si>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</si>
  <si>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</si>
  <si>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</si>
  <si>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</si>
  <si>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</si>
  <si>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</si>
  <si>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</si>
  <si>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</si>
  <si>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</si>
  <si>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</si>
  <si>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</si>
  <si>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</si>
  <si>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</si>
  <si>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</si>
  <si>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</si>
  <si>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</si>
  <si>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</si>
  <si>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</si>
  <si>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</si>
  <si>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</si>
  <si>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</si>
  <si>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</si>
  <si>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</si>
  <si>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</si>
  <si>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</si>
  <si>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</si>
  <si>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</si>
  <si>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</si>
  <si>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</si>
  <si>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</si>
  <si>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</si>
  <si>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</si>
  <si>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</si>
  <si>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</si>
  <si>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</si>
  <si>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</si>
  <si>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</si>
  <si>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</si>
  <si>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</si>
  <si>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</si>
  <si>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</si>
  <si>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</si>
  <si>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</si>
  <si>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</si>
  <si>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</si>
  <si>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</si>
  <si>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</si>
  <si>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</si>
  <si>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</si>
  <si>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</si>
  <si>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</si>
  <si>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</si>
  <si>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</si>
  <si>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</si>
  <si>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</si>
  <si>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</si>
  <si>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</si>
  <si>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</si>
  <si>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</si>
  <si>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</si>
  <si>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</si>
  <si>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</si>
  <si>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</si>
  <si>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</si>
  <si>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</si>
  <si>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</si>
  <si>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</si>
  <si>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</si>
  <si>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</si>
  <si>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</si>
  <si>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</si>
  <si>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</si>
  <si>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</si>
  <si>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</si>
  <si>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</si>
  <si>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</si>
  <si>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</si>
  <si>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</si>
  <si>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</si>
  <si>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</si>
  <si>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</si>
  <si>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</si>
  <si>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</si>
  <si>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</si>
  <si>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</si>
  <si>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</si>
  <si>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</si>
  <si>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</si>
  <si>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</si>
  <si>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</si>
  <si>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</si>
  <si>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</si>
  <si>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</si>
  <si>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</si>
  <si>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</si>
  <si>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</si>
  <si>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</si>
  <si>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</si>
  <si>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</si>
  <si>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</si>
  <si>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</si>
  <si>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</si>
  <si>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</si>
  <si>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</si>
  <si>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</si>
  <si>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</si>
  <si>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</si>
  <si>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</si>
  <si>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</si>
  <si>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</si>
  <si>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</si>
  <si>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</si>
  <si>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</si>
  <si>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</si>
  <si>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</si>
  <si>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</si>
  <si>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</si>
  <si>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</si>
  <si>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</si>
  <si>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</si>
  <si>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</si>
  <si>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</si>
  <si>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</si>
  <si>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</si>
  <si>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</si>
  <si>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</si>
  <si>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</si>
  <si>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</si>
  <si>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</si>
  <si>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</si>
  <si>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</si>
  <si>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</si>
  <si>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</si>
  <si>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</si>
  <si>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</si>
  <si>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</si>
  <si>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</si>
  <si>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</si>
  <si>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</si>
  <si>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</si>
  <si>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</si>
  <si>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</si>
  <si>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</si>
  <si>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</si>
  <si>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</si>
  <si>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</si>
  <si>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</si>
  <si>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</si>
  <si>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</si>
  <si>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</si>
  <si>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</si>
  <si>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</si>
  <si>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</si>
  <si>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</si>
  <si>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</si>
  <si>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</si>
  <si>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</si>
  <si>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</si>
  <si>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</si>
  <si>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</si>
  <si>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</si>
  <si>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</si>
  <si>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</si>
  <si>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</si>
  <si>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</si>
  <si>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</si>
  <si>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</si>
  <si>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</si>
  <si>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</si>
  <si>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</si>
  <si>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</si>
  <si>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</si>
  <si>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</si>
  <si>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</si>
  <si>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</si>
  <si>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</si>
  <si>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</si>
  <si>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</si>
  <si>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</si>
  <si>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</si>
  <si>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</si>
  <si>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</si>
  <si>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</si>
  <si>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</si>
  <si>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</si>
  <si>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</si>
  <si>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</si>
  <si>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</si>
  <si>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</si>
  <si>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</si>
  <si>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</si>
  <si>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</si>
  <si>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</si>
  <si>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</si>
  <si>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</si>
  <si>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</si>
  <si>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</si>
  <si>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</si>
  <si>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</si>
  <si>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</si>
  <si>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</si>
  <si>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</si>
  <si>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</si>
  <si>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</si>
  <si>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</si>
  <si>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</si>
  <si>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</si>
  <si>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</si>
  <si>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</si>
  <si>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</si>
  <si>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</si>
  <si>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</si>
  <si>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</si>
  <si>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</si>
  <si>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</si>
  <si>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</si>
  <si>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</si>
  <si>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</si>
  <si>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</si>
  <si>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</si>
  <si>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</si>
  <si>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</si>
  <si>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</si>
  <si>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</si>
  <si>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</si>
  <si>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</si>
  <si>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</si>
  <si>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</si>
  <si>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</si>
  <si>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</si>
  <si>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</si>
  <si>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</si>
  <si>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</si>
  <si>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</si>
  <si>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</si>
  <si>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</si>
  <si>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</si>
  <si>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</si>
  <si>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</si>
  <si>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</si>
  <si>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</si>
  <si>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</si>
  <si>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</si>
  <si>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</si>
  <si>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</si>
  <si>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</si>
  <si>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</si>
  <si>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</si>
  <si>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</si>
  <si>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</si>
  <si>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</si>
  <si>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</si>
  <si>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</si>
  <si>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</si>
  <si>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</si>
  <si>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</si>
  <si>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</si>
  <si>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</si>
  <si>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</si>
  <si>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</si>
  <si>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</si>
  <si>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</si>
  <si>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</si>
  <si>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</si>
  <si>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</si>
  <si>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</si>
  <si>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</si>
  <si>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</si>
  <si>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</si>
  <si>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</si>
  <si>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</si>
  <si>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</si>
  <si>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</si>
  <si>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</si>
  <si>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</si>
  <si>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</si>
  <si>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</si>
  <si>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</si>
  <si>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</si>
  <si>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</si>
  <si>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</si>
  <si>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</si>
  <si>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</si>
  <si>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</si>
  <si>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</si>
  <si>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</si>
  <si>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</si>
  <si>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</si>
  <si>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</si>
  <si>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</si>
  <si>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</si>
  <si>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</si>
  <si>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</si>
  <si>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</si>
  <si>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</si>
  <si>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</si>
  <si>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</si>
  <si>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</si>
  <si>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</si>
  <si>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</si>
  <si>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</si>
  <si>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</si>
  <si>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</si>
  <si>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</si>
  <si>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</si>
  <si>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</si>
  <si>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</si>
  <si>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</si>
  <si>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</si>
  <si>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</si>
  <si>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</si>
  <si>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</si>
  <si>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</si>
  <si>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</si>
  <si>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</si>
  <si>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</si>
  <si>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</si>
  <si>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</si>
  <si>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</si>
  <si>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</si>
  <si>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</si>
  <si>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</si>
  <si>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</si>
  <si>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</si>
  <si>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</si>
  <si>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</si>
  <si>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</si>
  <si>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</si>
  <si>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</si>
  <si>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</si>
  <si>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</si>
  <si>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</si>
  <si>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</si>
  <si>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</si>
  <si>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</si>
  <si>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</si>
  <si>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</si>
  <si>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</si>
  <si>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</si>
  <si>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</si>
  <si>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</si>
  <si>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</si>
  <si>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</si>
  <si>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</si>
  <si>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</si>
  <si>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</si>
  <si>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</si>
  <si>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</si>
  <si>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</si>
  <si>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</si>
  <si>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</si>
  <si>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</si>
  <si>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</si>
  <si>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</si>
  <si>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</si>
  <si>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</si>
  <si>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</si>
  <si>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</si>
  <si>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</si>
  <si>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</si>
  <si>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</si>
  <si>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</si>
  <si>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</si>
  <si>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</si>
  <si>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</si>
  <si>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</si>
  <si>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</si>
  <si>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</si>
  <si>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</si>
  <si>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</si>
  <si>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</si>
  <si>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</si>
  <si>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</si>
  <si>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</si>
  <si>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</si>
  <si>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</si>
  <si>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</si>
  <si>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</si>
  <si>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</si>
  <si>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</si>
  <si>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</si>
  <si>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</si>
  <si>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</si>
  <si>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</si>
  <si>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</si>
  <si>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</si>
  <si>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</si>
  <si>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</si>
  <si>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</si>
  <si>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</si>
  <si>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</si>
  <si>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</si>
  <si>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</si>
  <si>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</si>
  <si>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</si>
  <si>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</si>
  <si>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</si>
  <si>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</si>
  <si>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</si>
  <si>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</si>
  <si>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</si>
  <si>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</si>
  <si>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</si>
  <si>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</si>
  <si>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</si>
  <si>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</si>
  <si>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</si>
  <si>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</si>
  <si>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</si>
  <si>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</si>
  <si>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</si>
  <si>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</si>
  <si>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</si>
  <si>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</si>
  <si>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</si>
  <si>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</si>
  <si>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</si>
  <si>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</si>
  <si>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</si>
  <si>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</si>
  <si>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</si>
  <si>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</si>
  <si>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</si>
  <si>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</si>
  <si>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</si>
  <si>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</si>
  <si>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</si>
  <si>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</si>
  <si>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</si>
  <si>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</si>
  <si>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</si>
  <si>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</si>
  <si>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</si>
  <si>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</si>
  <si>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</si>
  <si>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</si>
  <si>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</si>
  <si>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</si>
  <si>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</si>
  <si>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</si>
  <si>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</si>
  <si>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</si>
  <si>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</si>
  <si>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</si>
  <si>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</si>
  <si>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</si>
  <si>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</si>
  <si>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</si>
  <si>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</si>
  <si>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</si>
  <si>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</si>
  <si>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</si>
  <si>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</si>
  <si>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</si>
  <si>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</si>
  <si>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</si>
  <si>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</si>
  <si>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</si>
  <si>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</si>
  <si>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</si>
  <si>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</si>
  <si>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</si>
  <si>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</si>
  <si>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</si>
  <si>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</si>
  <si>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</si>
  <si>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</si>
  <si>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</si>
  <si>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</si>
  <si>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</si>
  <si>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</si>
  <si>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</si>
  <si>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</si>
  <si>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</si>
  <si>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</si>
  <si>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</si>
  <si>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</si>
  <si>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</si>
  <si>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</si>
  <si>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</si>
  <si>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</si>
  <si>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</si>
  <si>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</si>
  <si>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</si>
  <si>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</si>
  <si>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</si>
  <si>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</si>
  <si>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</si>
  <si>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</si>
  <si>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</si>
  <si>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</si>
  <si>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</si>
  <si>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</si>
  <si>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</si>
  <si>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</si>
  <si>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</si>
  <si>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</si>
  <si>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</si>
  <si>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</si>
  <si>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</si>
  <si>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</si>
  <si>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</si>
  <si>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</si>
  <si>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</si>
  <si>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</si>
  <si>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</si>
  <si>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</si>
  <si>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</si>
  <si>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</si>
  <si>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</si>
  <si>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</si>
  <si>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</si>
  <si>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</si>
  <si>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</si>
  <si>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</si>
  <si>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</si>
  <si>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</si>
  <si>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</si>
  <si>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</si>
  <si>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</si>
  <si>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</si>
  <si>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</si>
  <si>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</si>
  <si>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</si>
  <si>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</si>
  <si>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</si>
  <si>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</si>
  <si>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</si>
  <si>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</si>
  <si>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</si>
  <si>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</si>
  <si>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</si>
  <si>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</si>
  <si>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</si>
  <si>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</si>
  <si>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</si>
  <si>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</si>
  <si>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</si>
  <si>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</si>
  <si>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</si>
  <si>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</si>
  <si>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</si>
  <si>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</si>
  <si>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</si>
  <si>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</si>
  <si>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</si>
  <si>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</si>
  <si>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</si>
  <si>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</si>
  <si>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</si>
  <si>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</si>
  <si>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</si>
  <si>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</si>
  <si>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</si>
  <si>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</si>
  <si>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</si>
  <si>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</si>
  <si>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</si>
  <si>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</si>
  <si>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</si>
  <si>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</si>
  <si>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</si>
  <si>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</si>
  <si>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</si>
  <si>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</si>
  <si>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</si>
  <si>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</si>
  <si>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</si>
  <si>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</si>
  <si>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</si>
  <si>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</si>
  <si>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</si>
  <si>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</si>
  <si>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</si>
  <si>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</si>
  <si>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</si>
  <si>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</si>
  <si>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</si>
  <si>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</si>
  <si>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</si>
  <si>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</si>
  <si>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</si>
  <si>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</si>
  <si>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</si>
  <si>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</si>
  <si>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</si>
  <si>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</si>
  <si>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</si>
  <si>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</si>
  <si>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</si>
  <si>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</si>
  <si>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</si>
  <si>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</si>
  <si>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</si>
  <si>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</si>
  <si>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</si>
  <si>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</si>
  <si>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</si>
  <si>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</si>
  <si>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</si>
  <si>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</si>
  <si>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</si>
  <si>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</si>
  <si>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</si>
  <si>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</si>
  <si>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</si>
  <si>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</si>
  <si>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</si>
  <si>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</si>
  <si>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</si>
  <si>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</si>
  <si>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</si>
  <si>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</si>
  <si>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</si>
  <si>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</si>
  <si>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</si>
  <si>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</si>
  <si>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</si>
  <si>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</si>
  <si>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</si>
  <si>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</si>
  <si>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</si>
  <si>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</si>
  <si>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</si>
  <si>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</si>
  <si>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</si>
  <si>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</si>
  <si>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</si>
  <si>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</si>
  <si>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</si>
  <si>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</si>
  <si>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</si>
  <si>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</si>
  <si>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</si>
  <si>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</si>
  <si>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</si>
  <si>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</si>
  <si>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</si>
  <si>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</si>
  <si>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</si>
  <si>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</si>
  <si>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</si>
  <si>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</si>
  <si>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</si>
  <si>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</si>
  <si>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</si>
  <si>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</si>
  <si>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</si>
  <si>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</si>
  <si>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</si>
  <si>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</si>
  <si>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</si>
  <si>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</si>
  <si>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</si>
  <si>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</si>
  <si>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</si>
  <si>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</si>
  <si>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</si>
  <si>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</si>
  <si>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</si>
  <si>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</si>
  <si>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</si>
  <si>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</si>
  <si>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</si>
  <si>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</si>
  <si>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</si>
  <si>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</si>
  <si>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</si>
  <si>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</si>
  <si>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</si>
  <si>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</si>
  <si>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</si>
  <si>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</si>
  <si>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</si>
  <si>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</si>
  <si>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</si>
  <si>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</si>
  <si>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</si>
  <si>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</si>
  <si>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</si>
  <si>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</si>
  <si>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</si>
  <si>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</si>
  <si>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</si>
  <si>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</si>
  <si>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</si>
  <si>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</si>
  <si>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</si>
  <si>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</si>
  <si>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</si>
  <si>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</si>
  <si>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</si>
  <si>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</si>
  <si>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</si>
  <si>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</si>
  <si>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</si>
  <si>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</si>
  <si>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</si>
  <si>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</si>
  <si>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</si>
  <si>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</si>
  <si>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</si>
  <si>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</si>
  <si>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</si>
  <si>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</si>
  <si>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</si>
  <si>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</si>
  <si>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</si>
  <si>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</si>
  <si>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</si>
  <si>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</si>
  <si>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</si>
  <si>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</si>
  <si>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</si>
  <si>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</si>
  <si>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</si>
  <si>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</si>
  <si>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</si>
  <si>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</si>
  <si>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</si>
  <si>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</si>
  <si>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</si>
  <si>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</si>
  <si>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</si>
  <si>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</si>
  <si>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</si>
  <si>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</si>
  <si>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</si>
  <si>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</si>
  <si>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</si>
  <si>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</si>
  <si>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</si>
  <si>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</si>
  <si>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</si>
  <si>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</si>
  <si>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</si>
  <si>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</si>
  <si>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</si>
  <si>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</si>
  <si>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</si>
  <si>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</si>
  <si>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</si>
  <si>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</si>
  <si>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</si>
  <si>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</si>
  <si>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</si>
  <si>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</si>
  <si>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</si>
  <si>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</si>
  <si>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</si>
  <si>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</si>
  <si>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</si>
  <si>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</si>
  <si>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</si>
  <si>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</si>
  <si>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</si>
  <si>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</si>
  <si>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</si>
  <si>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</si>
  <si>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</si>
  <si>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</si>
  <si>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</si>
  <si>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</si>
  <si>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</si>
  <si>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</si>
  <si>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</si>
  <si>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</si>
  <si>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</si>
  <si>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</si>
  <si>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</si>
  <si>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</si>
  <si>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</si>
  <si>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</si>
  <si>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</si>
  <si>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</si>
  <si>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</si>
  <si>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</si>
  <si>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</si>
  <si>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</si>
  <si>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</si>
  <si>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</si>
  <si>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</si>
  <si>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</si>
  <si>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</si>
  <si>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</si>
  <si>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</si>
  <si>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</si>
  <si>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</si>
  <si>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</si>
  <si>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</si>
  <si>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</si>
  <si>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</si>
  <si>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</si>
  <si>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</si>
  <si>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</si>
  <si>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</si>
  <si>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</si>
  <si>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</si>
  <si>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</si>
  <si>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</si>
  <si>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</si>
  <si>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</si>
  <si>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</si>
  <si>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</si>
  <si>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</si>
  <si>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</si>
  <si>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</si>
  <si>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</si>
  <si>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</si>
  <si>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</si>
  <si>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</si>
  <si>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</si>
  <si>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</si>
  <si>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</si>
  <si>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</si>
  <si>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</si>
  <si>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</si>
  <si>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</si>
  <si>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</si>
  <si>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</si>
  <si>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</si>
  <si>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</si>
  <si>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</si>
  <si>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</si>
  <si>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</si>
  <si>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</si>
  <si>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</si>
  <si>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</si>
  <si>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</si>
  <si>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</si>
  <si>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</si>
  <si>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</si>
  <si>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</si>
  <si>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</si>
  <si>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</si>
  <si>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</si>
  <si>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</si>
  <si>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</si>
  <si>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</si>
  <si>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</si>
  <si>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</si>
  <si>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</si>
  <si>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</si>
  <si>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</si>
  <si>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</si>
  <si>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</si>
  <si>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</si>
  <si>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</si>
  <si>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</si>
  <si>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</si>
  <si>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</si>
  <si>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</si>
  <si>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</si>
  <si>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</si>
  <si>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</si>
  <si>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</si>
  <si>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</si>
  <si>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</si>
  <si>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</si>
  <si>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</si>
  <si>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</si>
  <si>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</si>
  <si>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</si>
  <si>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</si>
  <si>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</si>
  <si>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</si>
  <si>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</si>
  <si>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</si>
  <si>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</si>
  <si>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</si>
  <si>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</si>
  <si>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</si>
  <si>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</si>
  <si>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</si>
  <si>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</si>
  <si>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</si>
  <si>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</si>
  <si>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</si>
  <si>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</si>
  <si>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</si>
  <si>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</si>
  <si>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</si>
  <si>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</si>
  <si>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</si>
  <si>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</si>
  <si>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</si>
  <si>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</si>
  <si>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</si>
  <si>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</si>
  <si>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</si>
  <si>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</si>
  <si>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</si>
  <si>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</si>
  <si>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</si>
  <si>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</si>
  <si>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</si>
  <si>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</si>
  <si>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</si>
  <si>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</si>
  <si>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</si>
  <si>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</si>
  <si>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</si>
  <si>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</si>
  <si>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</si>
  <si>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</si>
  <si>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</si>
  <si>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</si>
  <si>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</si>
  <si>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</si>
  <si>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</si>
  <si>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</si>
  <si>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</si>
  <si>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</si>
  <si>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</si>
  <si>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</si>
  <si>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</si>
  <si>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</si>
  <si>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</si>
  <si>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</si>
  <si>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</si>
  <si>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</si>
  <si>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</si>
  <si>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</si>
  <si>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</si>
  <si>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</si>
  <si>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</si>
  <si>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</si>
  <si>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</si>
  <si>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</si>
  <si>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</si>
  <si>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</si>
  <si>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</si>
  <si>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</si>
  <si>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</si>
  <si>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</si>
  <si>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</si>
  <si>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</si>
  <si>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</si>
  <si>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</si>
  <si>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</si>
  <si>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</si>
  <si>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</si>
  <si>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</si>
  <si>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</si>
  <si>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</si>
  <si>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</si>
  <si>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</si>
  <si>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</si>
  <si>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</si>
  <si>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</si>
  <si>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</si>
  <si>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</si>
  <si>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</si>
  <si>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</si>
  <si>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</si>
  <si>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</si>
  <si>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</si>
  <si>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</si>
  <si>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</si>
  <si>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</si>
  <si>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</si>
  <si>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</si>
  <si>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</si>
  <si>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</si>
  <si>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</si>
  <si>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</si>
  <si>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</si>
  <si>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</si>
  <si>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</si>
  <si>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</si>
  <si>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</si>
  <si>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</si>
  <si>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</si>
  <si>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</si>
  <si>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</si>
  <si>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</si>
  <si>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</si>
  <si>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</si>
  <si>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</si>
  <si>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</si>
  <si>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</si>
  <si>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</si>
  <si>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</si>
  <si>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</si>
  <si>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</si>
  <si>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</si>
  <si>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</si>
  <si>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</si>
  <si>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</si>
  <si>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</si>
  <si>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</si>
  <si>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</si>
  <si>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</si>
  <si>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</si>
  <si>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</si>
  <si>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</si>
  <si>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</si>
  <si>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</si>
  <si>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</si>
  <si>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</si>
  <si>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</si>
  <si>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</si>
  <si>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</si>
  <si>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</si>
  <si>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</si>
  <si>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</si>
  <si>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</si>
  <si>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</si>
  <si>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</si>
  <si>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</si>
  <si>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</si>
  <si>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</si>
  <si>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</si>
  <si>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</si>
  <si>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</si>
  <si>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</si>
  <si>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</si>
  <si>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</si>
  <si>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</si>
  <si>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</si>
  <si>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</si>
  <si>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</si>
  <si>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</si>
  <si>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</si>
  <si>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</si>
  <si>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</si>
  <si>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</si>
  <si>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</si>
  <si>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</si>
  <si>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</si>
  <si>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</si>
  <si>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</si>
  <si>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</si>
  <si>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</si>
  <si>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</si>
  <si>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</si>
  <si>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</si>
  <si>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</si>
  <si>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</si>
  <si>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</si>
  <si>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</si>
  <si>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</si>
  <si>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</si>
  <si>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</si>
  <si>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</si>
  <si>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</si>
  <si>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</si>
  <si>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</si>
  <si>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</si>
  <si>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</si>
  <si>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</si>
  <si>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</si>
  <si>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</si>
  <si>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</si>
  <si>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</si>
  <si>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</si>
  <si>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</si>
  <si>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</si>
  <si>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</si>
  <si>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</si>
  <si>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</si>
  <si>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</si>
  <si>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</si>
  <si>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</si>
  <si>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</si>
  <si>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</si>
  <si>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</si>
  <si>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</si>
  <si>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</si>
  <si>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</si>
  <si>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</si>
  <si>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</si>
  <si>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</si>
  <si>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</si>
  <si>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</si>
  <si>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</si>
  <si>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</si>
  <si>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</si>
  <si>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</si>
  <si>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</si>
  <si>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</si>
  <si>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</si>
  <si>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</si>
  <si>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</si>
  <si>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</si>
  <si>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</si>
  <si>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</si>
  <si>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</si>
  <si>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</si>
  <si>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</si>
  <si>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</si>
  <si>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</si>
  <si>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</si>
  <si>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</si>
  <si>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</si>
  <si>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</si>
  <si>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</si>
  <si>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</si>
  <si>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</si>
  <si>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</si>
  <si>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</si>
  <si>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</si>
  <si>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</si>
  <si>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</si>
  <si>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</si>
  <si>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</si>
  <si>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</si>
  <si>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</si>
  <si>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</si>
  <si>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</si>
  <si>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</si>
  <si>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</si>
  <si>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</si>
  <si>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</si>
  <si>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</si>
  <si>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</si>
  <si>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</si>
  <si>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</si>
  <si>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</si>
  <si>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</si>
  <si>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</si>
  <si>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</si>
  <si>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</si>
  <si>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</si>
  <si>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</si>
  <si>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</si>
  <si>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</si>
  <si>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</si>
  <si>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</si>
  <si>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</si>
  <si>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</si>
  <si>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</si>
  <si>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</si>
  <si>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</si>
  <si>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</si>
  <si>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</si>
  <si>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</si>
  <si>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</si>
  <si>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</si>
  <si>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</si>
  <si>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</si>
  <si>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</si>
  <si>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</si>
  <si>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</si>
  <si>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</si>
  <si>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</si>
  <si>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</si>
  <si>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</si>
  <si>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</si>
  <si>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</si>
  <si>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</si>
  <si>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</si>
  <si>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</si>
  <si>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</si>
  <si>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</si>
  <si>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</si>
  <si>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</si>
  <si>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</si>
  <si>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</si>
  <si>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</si>
  <si>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</si>
  <si>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</si>
  <si>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</si>
  <si>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</si>
  <si>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</si>
  <si>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</si>
  <si>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</si>
  <si>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</si>
  <si>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</si>
  <si>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</si>
  <si>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</si>
  <si>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</si>
  <si>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</si>
  <si>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</si>
  <si>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</si>
  <si>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</si>
  <si>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</si>
  <si>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</si>
  <si>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</si>
  <si>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</si>
  <si>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</si>
  <si>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</si>
  <si>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</si>
  <si>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</si>
  <si>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</si>
  <si>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</si>
  <si>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</si>
  <si>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</si>
  <si>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</si>
  <si>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</si>
  <si>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</si>
  <si>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</si>
  <si>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</si>
  <si>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</si>
  <si>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</si>
  <si>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</si>
  <si>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</si>
  <si>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</si>
  <si>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</si>
  <si>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</si>
  <si>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</si>
  <si>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</si>
  <si>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</si>
  <si>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</si>
  <si>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</si>
  <si>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</si>
  <si>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</si>
  <si>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</si>
  <si>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</si>
  <si>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</si>
  <si>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</si>
  <si>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</si>
  <si>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</si>
  <si>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</si>
  <si>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</si>
  <si>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</si>
  <si>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</si>
  <si>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</si>
  <si>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</si>
  <si>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</si>
  <si>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</si>
  <si>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</si>
  <si>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</si>
  <si>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</si>
  <si>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</si>
  <si>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</si>
  <si>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</si>
  <si>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</si>
  <si>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</si>
  <si>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</si>
  <si>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</si>
  <si>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</si>
  <si>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</si>
  <si>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</si>
  <si>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</si>
  <si>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</si>
  <si>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</si>
  <si>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</si>
  <si>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</si>
  <si>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</si>
  <si>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</si>
  <si>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</si>
  <si>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</si>
  <si>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</si>
  <si>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</si>
  <si>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</si>
  <si>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</si>
  <si>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</si>
  <si>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</si>
  <si>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</si>
  <si>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</si>
  <si>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</si>
  <si>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</si>
  <si>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</si>
  <si>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</si>
  <si>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</si>
  <si>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</si>
  <si>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</si>
  <si>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</si>
  <si>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</si>
  <si>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</si>
  <si>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</si>
  <si>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</si>
  <si>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</si>
  <si>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</si>
  <si>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</si>
  <si>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</si>
  <si>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</si>
  <si>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</si>
  <si>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</si>
  <si>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</si>
  <si>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</si>
  <si>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</si>
  <si>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</si>
  <si>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</si>
  <si>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</si>
  <si>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</si>
  <si>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</si>
  <si>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</si>
  <si>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</si>
  <si>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</si>
  <si>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</si>
  <si>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</si>
  <si>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</si>
  <si>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</si>
  <si>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</si>
  <si>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</si>
  <si>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</si>
  <si>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</si>
  <si>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</si>
  <si>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</si>
  <si>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</si>
  <si>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</si>
  <si>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</si>
  <si>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</si>
  <si>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</si>
  <si>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</si>
  <si>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</si>
  <si>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</si>
  <si>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</si>
  <si>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</si>
  <si>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</si>
  <si>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</si>
  <si>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</si>
  <si>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</si>
  <si>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</si>
  <si>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</si>
  <si>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</si>
  <si>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</si>
  <si>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</si>
  <si>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</si>
  <si>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</si>
  <si>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</si>
  <si>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</si>
  <si>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</si>
  <si>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</si>
  <si>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</si>
  <si>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</si>
  <si>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</si>
  <si>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</si>
  <si>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</si>
  <si>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</si>
  <si>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</si>
  <si>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</si>
  <si>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</si>
  <si>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</si>
  <si>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</si>
  <si>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</si>
  <si>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</si>
  <si>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</si>
  <si>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</si>
  <si>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</si>
  <si>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</si>
  <si>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</si>
  <si>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</si>
  <si>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</si>
  <si>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</si>
  <si>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</si>
  <si>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</si>
  <si>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</si>
  <si>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</si>
  <si>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</si>
  <si>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</si>
  <si>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</si>
  <si>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</si>
  <si>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</si>
  <si>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</si>
  <si>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</si>
  <si>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</si>
  <si>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</si>
  <si>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</si>
  <si>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</si>
  <si>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</si>
  <si>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</si>
  <si>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</si>
  <si>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</si>
  <si>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</si>
  <si>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</si>
  <si>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</si>
  <si>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</si>
  <si>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</si>
  <si>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</si>
  <si>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</si>
  <si>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</si>
  <si>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</si>
  <si>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</si>
  <si>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</si>
  <si>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</si>
  <si>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</si>
  <si>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</si>
  <si>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</si>
  <si>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</si>
  <si>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</si>
  <si>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</si>
  <si>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</si>
  <si>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</si>
  <si>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</si>
  <si>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</si>
  <si>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</si>
  <si>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</si>
  <si>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</si>
  <si>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</si>
  <si>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</si>
  <si>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</si>
  <si>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</si>
  <si>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</si>
  <si>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</si>
  <si>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</si>
  <si>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</si>
  <si>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</si>
  <si>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</si>
  <si>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</si>
  <si>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</si>
  <si>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</si>
  <si>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</si>
  <si>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</si>
  <si>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</si>
  <si>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</si>
  <si>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</si>
  <si>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</si>
  <si>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</si>
  <si>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</si>
  <si>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</si>
  <si>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</si>
  <si>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</si>
  <si>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</si>
  <si>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</si>
  <si>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</si>
  <si>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</si>
  <si>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</si>
  <si>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</si>
  <si>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</si>
  <si>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</si>
  <si>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</si>
  <si>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</si>
  <si>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</si>
  <si>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</si>
  <si>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</si>
  <si>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</si>
  <si>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</si>
  <si>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</si>
  <si>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</si>
  <si>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</si>
  <si>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</si>
  <si>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</si>
  <si>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</si>
  <si>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</si>
  <si>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</si>
  <si>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</si>
  <si>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</si>
  <si>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</si>
  <si>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</si>
  <si>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</si>
  <si>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</si>
  <si>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</si>
  <si>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</si>
  <si>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</si>
  <si>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</si>
  <si>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</si>
  <si>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</si>
  <si>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</si>
  <si>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</si>
  <si>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</si>
  <si>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</si>
  <si>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</si>
  <si>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</si>
  <si>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</si>
  <si>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</si>
  <si>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</si>
  <si>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</si>
  <si>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</si>
  <si>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</si>
  <si>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</si>
  <si>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</si>
  <si>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</si>
  <si>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</si>
  <si>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</si>
  <si>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</si>
  <si>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</si>
  <si>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</si>
  <si>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</si>
  <si>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</si>
  <si>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</si>
  <si>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</si>
  <si>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</si>
  <si>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</si>
  <si>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</si>
  <si>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</si>
  <si>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</si>
  <si>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</si>
  <si>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</si>
  <si>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</si>
  <si>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</si>
  <si>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</si>
  <si>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</si>
  <si>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</si>
  <si>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</si>
  <si>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</si>
  <si>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</si>
  <si>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</si>
  <si>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</si>
  <si>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</si>
  <si>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</si>
  <si>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</si>
  <si>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</si>
  <si>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</si>
  <si>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</si>
  <si>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</si>
  <si>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</si>
  <si>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</si>
  <si>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</si>
  <si>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</si>
  <si>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</si>
  <si>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</si>
  <si>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</si>
  <si>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</si>
  <si>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</si>
  <si>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</si>
  <si>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</si>
  <si>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</si>
  <si>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</si>
  <si>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</si>
  <si>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</si>
  <si>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</si>
  <si>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</si>
  <si>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</si>
  <si>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</si>
  <si>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</si>
  <si>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</si>
  <si>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</si>
  <si>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</si>
  <si>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</si>
  <si>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</si>
  <si>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</si>
  <si>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</si>
  <si>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</si>
  <si>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</si>
  <si>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</si>
  <si>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</si>
  <si>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</si>
  <si>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</si>
  <si>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</si>
  <si>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</si>
  <si>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</si>
  <si>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</si>
  <si>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</si>
  <si>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</si>
  <si>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</si>
  <si>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</si>
  <si>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</si>
  <si>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</si>
  <si>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</si>
  <si>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</si>
  <si>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</si>
  <si>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</si>
  <si>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</si>
  <si>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</si>
  <si>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</si>
  <si>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</si>
  <si>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</si>
  <si>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</si>
  <si>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</si>
  <si>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</si>
  <si>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</si>
  <si>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</si>
  <si>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</si>
  <si>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</si>
  <si>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</si>
  <si>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</si>
  <si>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</si>
  <si>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</si>
  <si>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</si>
  <si>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</si>
  <si>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</si>
  <si>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</si>
  <si>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</si>
  <si>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</si>
  <si>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</si>
  <si>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</si>
  <si>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</si>
  <si>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</si>
  <si>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</si>
  <si>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</si>
  <si>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</si>
  <si>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</si>
  <si>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</si>
  <si>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</si>
  <si>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</si>
  <si>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</si>
  <si>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</si>
  <si>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</si>
  <si>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</si>
  <si>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</si>
  <si>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</si>
  <si>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</si>
  <si>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</si>
  <si>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</si>
  <si>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</si>
  <si>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</si>
  <si>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</si>
  <si>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</si>
  <si>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</si>
  <si>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</si>
  <si>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</si>
  <si>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</si>
  <si>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</si>
  <si>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</si>
  <si>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</si>
  <si>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</si>
  <si>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</si>
  <si>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</si>
  <si>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</si>
  <si>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</si>
  <si>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</si>
  <si>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</si>
  <si>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</si>
  <si>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</si>
  <si>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</si>
  <si>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</si>
  <si>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</si>
  <si>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</si>
  <si>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</si>
  <si>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</si>
  <si>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</si>
  <si>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</si>
  <si>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</si>
  <si>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</si>
  <si>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</si>
  <si>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</si>
  <si>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</si>
  <si>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</si>
  <si>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</si>
  <si>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</si>
  <si>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</si>
  <si>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</si>
  <si>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</si>
  <si>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</si>
  <si>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</si>
  <si>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</si>
  <si>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</si>
  <si>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</si>
  <si>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</si>
  <si>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</si>
  <si>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</si>
  <si>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</si>
  <si>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</si>
  <si>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</si>
  <si>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</si>
  <si>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</si>
  <si>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</si>
  <si>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</si>
  <si>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</si>
  <si>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</si>
  <si>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</si>
  <si>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</si>
  <si>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</si>
  <si>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</si>
  <si>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</si>
  <si>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</si>
  <si>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</si>
  <si>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</si>
  <si>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</si>
  <si>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</si>
  <si>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</si>
  <si>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</si>
  <si>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</si>
  <si>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</si>
  <si>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</si>
  <si>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</si>
  <si>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</si>
  <si>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</si>
  <si>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</si>
  <si>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</si>
  <si>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</si>
  <si>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</si>
  <si>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</si>
  <si>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</si>
  <si>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</si>
  <si>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</si>
  <si>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</si>
  <si>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</si>
  <si>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</si>
  <si>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</si>
  <si>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</si>
  <si>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</si>
  <si>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</si>
  <si>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</si>
  <si>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</si>
  <si>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</si>
  <si>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</si>
  <si>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</si>
  <si>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</si>
  <si>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</si>
  <si>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</si>
  <si>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</si>
  <si>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</si>
  <si>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</si>
  <si>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</si>
  <si>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</si>
  <si>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</si>
  <si>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</si>
  <si>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</si>
  <si>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</si>
  <si>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</si>
  <si>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</si>
  <si>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</si>
  <si>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</si>
  <si>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</si>
  <si>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</si>
  <si>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</si>
  <si>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</si>
  <si>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</si>
  <si>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</si>
  <si>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</si>
  <si>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</si>
  <si>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</si>
  <si>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</si>
  <si>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</si>
  <si>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</si>
  <si>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</si>
  <si>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</si>
  <si>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</si>
  <si>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</si>
  <si>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</si>
  <si>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</si>
  <si>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</si>
  <si>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</si>
  <si>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</si>
  <si>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</si>
  <si>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</si>
  <si>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</si>
  <si>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</si>
  <si>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</si>
  <si>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</si>
  <si>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</si>
  <si>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</si>
  <si>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</si>
  <si>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</si>
  <si>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</si>
  <si>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</si>
  <si>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</si>
  <si>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</si>
  <si>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</si>
  <si>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</si>
  <si>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</si>
  <si>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</si>
  <si>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</si>
  <si>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</si>
  <si>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</si>
  <si>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</si>
  <si>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</si>
  <si>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</si>
  <si>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</si>
  <si>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</si>
  <si>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</si>
  <si>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</si>
  <si>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</si>
  <si>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</si>
  <si>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</si>
  <si>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</si>
  <si>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</si>
  <si>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</si>
  <si>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</si>
  <si>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</si>
  <si>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</si>
  <si>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</si>
  <si>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</si>
  <si>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</si>
  <si>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</si>
  <si>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</si>
  <si>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</si>
  <si>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</si>
  <si>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</si>
  <si>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</si>
  <si>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</si>
  <si>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</si>
  <si>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</si>
  <si>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</si>
  <si>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</si>
  <si>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</si>
  <si>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</si>
  <si>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</si>
  <si>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</si>
  <si>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</si>
  <si>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</si>
  <si>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</si>
  <si>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</si>
  <si>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</si>
  <si>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</si>
  <si>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</si>
  <si>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</si>
  <si>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</si>
  <si>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</si>
  <si>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</si>
  <si>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</si>
  <si>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</si>
  <si>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</si>
  <si>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</si>
  <si>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</si>
  <si>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</si>
  <si>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</si>
  <si>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</si>
  <si>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</si>
  <si>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</si>
  <si>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</si>
  <si>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</si>
  <si>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</si>
  <si>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</si>
  <si>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</si>
  <si>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</si>
  <si>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</si>
  <si>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</si>
  <si>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</si>
  <si>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</si>
  <si>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</si>
  <si>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</si>
  <si>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</si>
  <si>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</si>
  <si>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</si>
  <si>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</si>
  <si>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</si>
  <si>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</si>
  <si>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</si>
  <si>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</si>
  <si>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</si>
  <si>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</si>
  <si>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</si>
  <si>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</si>
  <si>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</si>
  <si>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</si>
  <si>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</si>
  <si>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</si>
  <si>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</si>
  <si>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</si>
  <si>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</si>
  <si>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</si>
  <si>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</si>
  <si>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</si>
  <si>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</si>
  <si>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</si>
  <si>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</si>
  <si>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</si>
  <si>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</si>
  <si>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</si>
  <si>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</si>
  <si>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</si>
  <si>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</si>
  <si>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</si>
  <si>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</si>
  <si>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</si>
  <si>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</si>
  <si>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</si>
  <si>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</si>
  <si>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</si>
  <si>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</si>
  <si>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</si>
  <si>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</si>
  <si>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</si>
  <si>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</si>
  <si>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</si>
  <si>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</si>
  <si>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</si>
  <si>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</si>
  <si>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</si>
  <si>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</si>
  <si>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</si>
  <si>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</si>
  <si>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</si>
  <si>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</si>
  <si>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</si>
  <si>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</si>
  <si>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</si>
  <si>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</si>
  <si>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</si>
  <si>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</si>
  <si>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</si>
  <si>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</si>
  <si>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</si>
  <si>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</si>
  <si>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</si>
  <si>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</si>
  <si>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</si>
  <si>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</si>
  <si>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</si>
  <si>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</si>
  <si>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</si>
  <si>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</si>
  <si>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</si>
  <si>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</si>
  <si>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</si>
  <si>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</si>
  <si>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</si>
  <si>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</si>
  <si>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</si>
  <si>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</si>
  <si>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</si>
  <si>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</si>
  <si>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</si>
  <si>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</si>
  <si>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</si>
  <si>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</si>
  <si>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</si>
  <si>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</si>
  <si>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</si>
  <si>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</si>
  <si>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</si>
  <si>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</si>
  <si>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</si>
  <si>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</si>
  <si>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</si>
  <si>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</si>
  <si>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</si>
  <si>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</si>
  <si>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</si>
  <si>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</si>
  <si>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</si>
  <si>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</si>
  <si>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</si>
  <si>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</si>
  <si>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</si>
  <si>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</si>
  <si>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</si>
  <si>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</si>
  <si>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</si>
  <si>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</si>
  <si>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</si>
  <si>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</si>
  <si>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</si>
  <si>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</si>
  <si>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</si>
  <si>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</si>
  <si>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</si>
  <si>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</si>
  <si>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</si>
  <si>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</si>
  <si>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</si>
  <si>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</si>
  <si>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</si>
  <si>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</si>
  <si>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</si>
  <si>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</si>
  <si>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</si>
  <si>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</si>
  <si>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</si>
  <si>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</si>
  <si>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</si>
  <si>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</si>
  <si>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</si>
  <si>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</si>
  <si>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</si>
  <si>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</si>
  <si>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</si>
  <si>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</si>
  <si>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</si>
  <si>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</si>
  <si>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</si>
  <si>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</si>
  <si>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</si>
  <si>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</si>
  <si>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</si>
  <si>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</si>
  <si>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</si>
  <si>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</si>
  <si>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</si>
  <si>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</si>
  <si>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</si>
  <si>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</si>
  <si>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</si>
  <si>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</si>
  <si>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</si>
  <si>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</si>
  <si>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</si>
  <si>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</si>
  <si>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</si>
  <si>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</si>
  <si>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</si>
  <si>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</si>
  <si>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</si>
  <si>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</si>
  <si>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</si>
  <si>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</si>
  <si>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</si>
  <si>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</si>
  <si>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</si>
  <si>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</si>
  <si>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</si>
  <si>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</si>
  <si>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</si>
  <si>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</si>
  <si>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</si>
  <si>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</si>
  <si>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</si>
  <si>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</si>
  <si>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</si>
  <si>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</si>
  <si>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</si>
  <si>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</si>
  <si>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</si>
  <si>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</si>
  <si>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</si>
  <si>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</si>
  <si>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</si>
  <si>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</si>
  <si>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</si>
  <si>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</si>
  <si>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</si>
  <si>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</si>
  <si>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</si>
  <si>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</si>
  <si>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</si>
  <si>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</si>
  <si>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</si>
  <si>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</si>
  <si>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</si>
  <si>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</si>
  <si>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</si>
  <si>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</si>
  <si>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</si>
  <si>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</si>
  <si>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</si>
  <si>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</si>
  <si>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</si>
  <si>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</si>
  <si>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</si>
  <si>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</si>
  <si>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</si>
  <si>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</si>
  <si>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</si>
  <si>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</si>
  <si>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</si>
  <si>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</si>
  <si>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</si>
  <si>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</si>
  <si>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</si>
  <si>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</si>
  <si>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</si>
  <si>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</si>
  <si>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</si>
  <si>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</si>
  <si>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</si>
  <si>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</si>
  <si>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</si>
  <si>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</si>
  <si>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</si>
  <si>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</si>
  <si>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</si>
  <si>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</si>
  <si>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</si>
  <si>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</si>
  <si>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</si>
  <si>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</si>
  <si>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</si>
  <si>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</si>
  <si>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</si>
  <si>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</si>
  <si>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</si>
  <si>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</si>
  <si>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</si>
  <si>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</si>
  <si>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</si>
  <si>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</si>
  <si>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</si>
  <si>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</si>
  <si>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</si>
  <si>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</si>
  <si>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</si>
  <si>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</si>
  <si>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</si>
  <si>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</si>
  <si>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</si>
  <si>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</si>
  <si>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</si>
  <si>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</si>
  <si>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</si>
  <si>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</si>
  <si>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</si>
  <si>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</si>
  <si>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</si>
  <si>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</si>
  <si>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</si>
  <si>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</si>
  <si>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</si>
  <si>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</si>
  <si>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</si>
  <si>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</si>
  <si>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</si>
  <si>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</si>
  <si>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</si>
  <si>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</si>
  <si>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</si>
  <si>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</si>
  <si>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</si>
  <si>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</si>
  <si>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</si>
  <si>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</si>
  <si>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</si>
  <si>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</si>
  <si>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</si>
  <si>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</si>
  <si>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</si>
  <si>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</si>
  <si>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</si>
  <si>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</si>
  <si>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</si>
  <si>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</si>
  <si>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</si>
  <si>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</si>
  <si>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</si>
  <si>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</si>
  <si>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</si>
  <si>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</si>
  <si>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</si>
  <si>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</si>
  <si>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</si>
  <si>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</si>
  <si>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</si>
  <si>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</si>
  <si>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</si>
  <si>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</si>
  <si>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</si>
  <si>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</si>
  <si>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</si>
  <si>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</si>
  <si>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</si>
  <si>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</si>
  <si>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</si>
  <si>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</si>
  <si>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</si>
  <si>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</si>
  <si>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</si>
  <si>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</si>
  <si>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</si>
  <si>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</si>
  <si>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</si>
  <si>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</si>
  <si>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</si>
  <si>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</si>
  <si>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</si>
  <si>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</si>
  <si>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</si>
  <si>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</si>
  <si>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</si>
  <si>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</si>
  <si>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</si>
  <si>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</si>
  <si>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</si>
  <si>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</si>
  <si>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</si>
  <si>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</si>
  <si>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</si>
  <si>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</si>
  <si>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</si>
  <si>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</si>
  <si>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</si>
  <si>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</si>
  <si>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</si>
  <si>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</si>
  <si>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</si>
  <si>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</si>
  <si>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</si>
  <si>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</si>
  <si>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</si>
  <si>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</si>
  <si>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</si>
  <si>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</si>
  <si>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</si>
  <si>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</si>
  <si>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</si>
  <si>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</si>
  <si>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</si>
  <si>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</si>
  <si>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</si>
  <si>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</si>
  <si>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</si>
  <si>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</si>
  <si>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</si>
  <si>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</si>
  <si>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</si>
  <si>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</si>
  <si>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</si>
  <si>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</si>
  <si>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</si>
  <si>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</si>
  <si>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</si>
  <si>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</si>
  <si>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</si>
  <si>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</si>
  <si>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</si>
  <si>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</si>
  <si>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</si>
  <si>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</si>
  <si>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</si>
  <si>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</si>
  <si>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</si>
  <si>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</si>
  <si>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</si>
  <si>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</si>
  <si>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</si>
  <si>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</si>
  <si>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</si>
  <si>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</si>
  <si>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</si>
  <si>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</si>
  <si>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</si>
  <si>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</si>
  <si>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</si>
  <si>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</si>
  <si>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</si>
  <si>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</si>
  <si>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</si>
  <si>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</si>
  <si>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</si>
  <si>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</si>
  <si>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</si>
  <si>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</si>
  <si>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</si>
  <si>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</si>
  <si>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</si>
  <si>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</si>
  <si>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</si>
  <si>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</si>
  <si>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</si>
  <si>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</si>
  <si>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</si>
  <si>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</si>
  <si>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</si>
  <si>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</si>
  <si>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</si>
  <si>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</si>
  <si>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</si>
  <si>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</si>
  <si>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</si>
  <si>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</si>
  <si>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</si>
  <si>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</si>
  <si>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</si>
  <si>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</si>
  <si>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</si>
  <si>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</si>
  <si>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</si>
  <si>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</si>
  <si>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</si>
  <si>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</si>
  <si>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</si>
  <si>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</si>
  <si>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</si>
  <si>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</si>
  <si>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</si>
  <si>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</si>
  <si>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</si>
  <si>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</si>
  <si>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</si>
  <si>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</si>
  <si>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</si>
  <si>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</si>
  <si>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</si>
  <si>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</si>
  <si>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</si>
  <si>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</si>
  <si>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</si>
  <si>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</si>
  <si>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</si>
  <si>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</si>
  <si>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</si>
  <si>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</si>
  <si>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</si>
  <si>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</si>
  <si>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</si>
  <si>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</si>
  <si>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</si>
  <si>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</si>
  <si>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</si>
  <si>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</si>
  <si>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</si>
  <si>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</si>
  <si>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</si>
  <si>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</si>
  <si>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</si>
  <si>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</si>
  <si>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</si>
  <si>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</si>
  <si>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</si>
  <si>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</si>
  <si>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</si>
  <si>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</si>
  <si>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</si>
  <si>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</si>
  <si>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</si>
  <si>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</si>
  <si>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</si>
  <si>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</si>
  <si>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</si>
  <si>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</si>
  <si>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</si>
  <si>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</si>
  <si>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</si>
  <si>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</si>
  <si>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</si>
  <si>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</si>
  <si>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</si>
  <si>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</si>
  <si>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</si>
  <si>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</si>
  <si>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</si>
  <si>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</si>
  <si>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</si>
  <si>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</si>
  <si>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</si>
  <si>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</si>
  <si>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</si>
  <si>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</si>
  <si>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</si>
  <si>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</si>
  <si>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</si>
  <si>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</si>
  <si>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</si>
  <si>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</si>
  <si>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</si>
  <si>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</si>
  <si>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</si>
  <si>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</si>
  <si>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</si>
  <si>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</si>
  <si>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</si>
  <si>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</si>
  <si>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</si>
  <si>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</si>
  <si>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</si>
  <si>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</si>
  <si>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</si>
  <si>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</si>
  <si>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</si>
  <si>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</si>
  <si>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</si>
  <si>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</si>
  <si>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</si>
  <si>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</si>
  <si>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</si>
  <si>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</si>
  <si>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</si>
  <si>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</si>
  <si>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</si>
  <si>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</si>
  <si>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</si>
  <si>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</si>
  <si>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</si>
  <si>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</si>
  <si>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</si>
  <si>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</si>
  <si>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</si>
  <si>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</si>
  <si>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</si>
  <si>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</si>
  <si>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</si>
  <si>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</si>
  <si>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</si>
  <si>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</si>
  <si>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</si>
  <si>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</si>
  <si>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</si>
  <si>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</si>
  <si>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</si>
  <si>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</si>
  <si>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</si>
  <si>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</si>
  <si>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</si>
  <si>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</si>
  <si>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</si>
  <si>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</si>
  <si>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</si>
  <si>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</si>
  <si>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</si>
  <si>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</si>
  <si>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</si>
  <si>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</si>
  <si>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</si>
  <si>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</si>
  <si>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</si>
  <si>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</si>
  <si>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</si>
  <si>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</si>
  <si>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</si>
  <si>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</si>
  <si>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</si>
  <si>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</si>
  <si>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</si>
  <si>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</si>
  <si>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</si>
  <si>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</si>
  <si>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</si>
  <si>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</si>
  <si>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</si>
  <si>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</si>
  <si>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</si>
  <si>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</si>
  <si>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</si>
  <si>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</si>
  <si>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</si>
  <si>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</si>
  <si>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</si>
  <si>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</si>
  <si>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</si>
  <si>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</si>
  <si>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</si>
  <si>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</si>
  <si>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</si>
  <si>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</si>
  <si>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</si>
  <si>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</si>
  <si>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</si>
  <si>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</si>
  <si>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</si>
  <si>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</si>
  <si>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</si>
  <si>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</si>
  <si>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</si>
  <si>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</si>
  <si>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</si>
  <si>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</si>
  <si>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</si>
  <si>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</si>
  <si>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</si>
  <si>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</si>
  <si>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</si>
  <si>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</si>
  <si>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</si>
  <si>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</si>
  <si>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</si>
  <si>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</si>
  <si>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</si>
  <si>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</si>
  <si>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</si>
  <si>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</si>
  <si>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</si>
  <si>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</si>
  <si>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</si>
  <si>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</si>
  <si>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</si>
  <si>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</si>
  <si>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</si>
  <si>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</si>
  <si>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</si>
  <si>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</si>
  <si>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</si>
  <si>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</si>
  <si>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</si>
  <si>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</si>
  <si>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</si>
  <si>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</si>
  <si>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</si>
  <si>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</si>
  <si>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</si>
  <si>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</si>
  <si>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</si>
  <si>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</si>
  <si>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</si>
  <si>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</si>
  <si>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</si>
  <si>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</si>
  <si>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</si>
  <si>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</si>
  <si>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</si>
  <si>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</si>
  <si>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</si>
  <si>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</si>
  <si>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</si>
  <si>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</si>
  <si>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</si>
  <si>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</si>
  <si>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</si>
  <si>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</si>
  <si>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</si>
  <si>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</si>
  <si>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</si>
  <si>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</si>
  <si>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</si>
  <si>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</si>
  <si>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</si>
  <si>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</si>
  <si>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</si>
  <si>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</si>
  <si>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</si>
  <si>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</si>
  <si>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</si>
  <si>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</si>
  <si>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</si>
  <si>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</si>
  <si>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</si>
  <si>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</si>
  <si>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</si>
  <si>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</si>
  <si>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</si>
  <si>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</si>
  <si>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</si>
  <si>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</si>
  <si>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</si>
  <si>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</si>
  <si>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</si>
  <si>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</si>
  <si>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</si>
  <si>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</si>
  <si>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</si>
  <si>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</si>
  <si>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</si>
  <si>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</si>
  <si>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</si>
  <si>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</si>
  <si>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</si>
  <si>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</si>
  <si>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</si>
  <si>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</si>
  <si>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</si>
  <si>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</si>
  <si>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</si>
  <si>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</si>
  <si>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</si>
  <si>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</si>
  <si>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</si>
  <si>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</si>
  <si>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</si>
  <si>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</si>
  <si>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</si>
  <si>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</si>
  <si>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</si>
  <si>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</si>
  <si>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</si>
  <si>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</si>
  <si>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</si>
  <si>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</si>
  <si>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</si>
  <si>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</si>
  <si>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</si>
  <si>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</si>
  <si>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</si>
  <si>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</si>
  <si>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</si>
  <si>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</si>
  <si>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</si>
  <si>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</si>
  <si>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</si>
  <si>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</si>
  <si>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</si>
  <si>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</si>
  <si>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</si>
  <si>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</si>
  <si>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</si>
  <si>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</si>
  <si>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</si>
  <si>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</si>
  <si>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</si>
  <si>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</si>
  <si>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</si>
  <si>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</si>
  <si>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</si>
  <si>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</si>
  <si>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</si>
  <si>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</si>
  <si>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</si>
  <si>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</si>
  <si>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</si>
  <si>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</si>
  <si>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</si>
  <si>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</si>
  <si>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</si>
  <si>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</si>
  <si>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</si>
  <si>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</si>
  <si>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</si>
  <si>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</si>
  <si>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</si>
  <si>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</si>
  <si>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</si>
  <si>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</si>
  <si>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</si>
  <si>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</si>
  <si>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</si>
  <si>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</si>
  <si>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</si>
  <si>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</si>
  <si>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</si>
  <si>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</si>
  <si>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</si>
  <si>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</si>
  <si>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</si>
  <si>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</si>
  <si>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</si>
  <si>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</si>
  <si>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</si>
  <si>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</si>
  <si>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</si>
  <si>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</si>
  <si>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</si>
  <si>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</si>
  <si>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</si>
  <si>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</si>
  <si>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</si>
  <si>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</si>
  <si>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</si>
  <si>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</si>
  <si>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</si>
  <si>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</si>
  <si>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</si>
  <si>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</si>
  <si>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</si>
  <si>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</si>
  <si>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</si>
  <si>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</si>
  <si>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</si>
  <si>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</si>
  <si>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</si>
  <si>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</si>
  <si>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</si>
  <si>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</si>
  <si>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</si>
  <si>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</si>
  <si>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</si>
  <si>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</si>
  <si>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</si>
  <si>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</si>
  <si>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</si>
  <si>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</si>
  <si>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</si>
  <si>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</si>
  <si>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</si>
  <si>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</si>
  <si>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</si>
  <si>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</si>
  <si>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</si>
  <si>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</si>
  <si>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</si>
  <si>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</si>
  <si>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</si>
  <si>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</si>
  <si>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</si>
  <si>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</si>
  <si>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</si>
  <si>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</si>
  <si>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</si>
  <si>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</si>
  <si>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</si>
  <si>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</si>
  <si>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</si>
  <si>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</si>
  <si>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</si>
  <si>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</si>
  <si>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</si>
  <si>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</si>
  <si>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</si>
  <si>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</si>
  <si>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</si>
  <si>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</si>
  <si>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</si>
  <si>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</si>
  <si>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</si>
  <si>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</si>
  <si>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</si>
  <si>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</si>
  <si>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</si>
  <si>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</si>
  <si>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</si>
  <si>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</si>
  <si>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</si>
  <si>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</si>
  <si>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</si>
  <si>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</si>
  <si>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</si>
  <si>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</si>
  <si>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</si>
  <si>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</si>
  <si>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</si>
  <si>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</si>
  <si>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</si>
  <si>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</si>
  <si>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</si>
  <si>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</si>
  <si>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</si>
  <si>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</si>
  <si>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</si>
  <si>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</si>
  <si>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</si>
  <si>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</si>
  <si>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</si>
  <si>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</si>
  <si>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</si>
  <si>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</si>
  <si>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</si>
  <si>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</si>
  <si>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</si>
  <si>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</si>
  <si>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</si>
  <si>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</si>
  <si>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</si>
  <si>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</si>
  <si>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</si>
  <si>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</si>
  <si>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</si>
  <si>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</si>
  <si>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</si>
  <si>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</si>
  <si>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</si>
  <si>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</si>
  <si>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</si>
  <si>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</si>
  <si>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</si>
  <si>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</si>
  <si>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</si>
  <si>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</si>
  <si>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</si>
  <si>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</si>
  <si>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</si>
  <si>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</si>
  <si>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</si>
  <si>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</si>
  <si>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</si>
  <si>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</si>
  <si>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</si>
  <si>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</si>
  <si>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</si>
  <si>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</si>
  <si>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</si>
  <si>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</si>
  <si>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</si>
  <si>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</si>
  <si>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</si>
  <si>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</si>
  <si>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</si>
  <si>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</si>
  <si>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</si>
  <si>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</si>
  <si>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</si>
  <si>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</si>
  <si>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</si>
  <si>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</si>
  <si>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</si>
  <si>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</si>
  <si>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</si>
  <si>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</si>
  <si>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</si>
  <si>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</si>
  <si>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</si>
  <si>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</si>
  <si>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</si>
  <si>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</si>
  <si>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</si>
  <si>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</si>
  <si>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</si>
  <si>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</si>
  <si>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</si>
  <si>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</si>
  <si>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</si>
  <si>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</si>
  <si>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</si>
  <si>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</si>
  <si>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</si>
  <si>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</si>
  <si>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</si>
  <si>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</si>
  <si>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</si>
  <si>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</si>
  <si>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</si>
  <si>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</si>
  <si>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</si>
  <si>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</si>
  <si>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</si>
  <si>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</si>
  <si>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</si>
  <si>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</si>
  <si>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</si>
  <si>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</si>
  <si>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</si>
  <si>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</si>
  <si>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</si>
  <si>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</si>
  <si>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</si>
  <si>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</si>
  <si>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</si>
  <si>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</si>
  <si>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</si>
  <si>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</si>
  <si>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</si>
  <si>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</si>
  <si>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</si>
  <si>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</si>
  <si>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</si>
  <si>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</si>
  <si>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</si>
  <si>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</si>
  <si>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</si>
  <si>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</si>
  <si>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</si>
  <si>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</si>
  <si>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</si>
  <si>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</si>
  <si>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</si>
  <si>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</si>
  <si>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</si>
  <si>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</si>
  <si>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</si>
  <si>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</si>
  <si>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</si>
  <si>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</si>
  <si>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</si>
  <si>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</si>
  <si>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</si>
  <si>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</si>
  <si>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</si>
  <si>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</si>
  <si>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</si>
  <si>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</si>
  <si>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</si>
  <si>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</si>
  <si>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</si>
  <si>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</si>
  <si>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</si>
  <si>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</si>
  <si>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</si>
  <si>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</si>
  <si>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</si>
  <si>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</si>
  <si>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</si>
  <si>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</si>
  <si>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</si>
  <si>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</si>
  <si>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</si>
  <si>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</si>
  <si>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</si>
  <si>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</si>
  <si>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</si>
  <si>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</si>
  <si>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</si>
  <si>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</si>
  <si>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</si>
  <si>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</si>
  <si>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</si>
  <si>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</si>
  <si>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</si>
  <si>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</si>
  <si>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</si>
  <si>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</si>
  <si>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</si>
  <si>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</si>
  <si>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</si>
  <si>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</si>
  <si>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</si>
  <si>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</si>
  <si>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</si>
  <si>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</si>
  <si>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</si>
  <si>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</si>
  <si>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</si>
  <si>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</si>
  <si>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</si>
  <si>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</si>
  <si>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</si>
  <si>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</si>
  <si>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</si>
  <si>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</si>
  <si>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</si>
  <si>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</si>
  <si>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</si>
  <si>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</si>
  <si>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</si>
  <si>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</si>
  <si>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</si>
  <si>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</si>
  <si>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</si>
  <si>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</si>
  <si>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</si>
  <si>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</si>
  <si>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</si>
  <si>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</si>
  <si>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</si>
  <si>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</si>
  <si>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</si>
  <si>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</si>
  <si>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</si>
  <si>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</si>
  <si>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</si>
  <si>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</si>
  <si>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</si>
  <si>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</si>
  <si>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</si>
  <si>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</si>
  <si>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</si>
  <si>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</si>
  <si>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</si>
  <si>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</si>
  <si>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</si>
  <si>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</si>
  <si>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</si>
  <si>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</si>
  <si>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</si>
  <si>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</si>
  <si>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</si>
  <si>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</si>
  <si>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</si>
  <si>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</si>
  <si>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</si>
  <si>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</si>
  <si>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</si>
  <si>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</si>
  <si>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</si>
  <si>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</si>
  <si>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</si>
  <si>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</si>
  <si>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</si>
  <si>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</si>
  <si>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</si>
  <si>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</si>
  <si>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</si>
  <si>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</si>
  <si>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</si>
  <si>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</si>
  <si>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</si>
  <si>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</si>
  <si>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</si>
  <si>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</si>
  <si>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</si>
  <si>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</si>
  <si>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</si>
  <si>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</si>
  <si>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</si>
  <si>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</si>
  <si>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</si>
  <si>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</si>
  <si>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</si>
  <si>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</si>
  <si>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</si>
  <si>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</si>
  <si>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</si>
  <si>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</si>
  <si>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</si>
  <si>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</si>
  <si>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</si>
  <si>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</si>
  <si>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</si>
  <si>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</si>
  <si>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</si>
  <si>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</si>
  <si>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</si>
  <si>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</si>
  <si>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</si>
  <si>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</si>
  <si>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</si>
  <si>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</si>
  <si>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</si>
  <si>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</si>
  <si>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</si>
  <si>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</si>
  <si>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</si>
  <si>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</si>
  <si>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</si>
  <si>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</si>
  <si>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</si>
  <si>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</si>
  <si>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</si>
  <si>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</si>
  <si>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</si>
  <si>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</si>
  <si>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</si>
  <si>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</si>
  <si>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</si>
  <si>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</si>
  <si>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</si>
  <si>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</si>
  <si>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</si>
  <si>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</si>
  <si>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</si>
  <si>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</si>
  <si>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</si>
  <si>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</si>
  <si>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</si>
  <si>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</si>
  <si>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</si>
  <si>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</si>
  <si>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</si>
  <si>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</si>
  <si>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</si>
  <si>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</si>
  <si>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</si>
  <si>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</si>
  <si>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</si>
  <si>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</si>
  <si>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</si>
  <si>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</si>
  <si>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</si>
  <si>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</si>
  <si>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</si>
  <si>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</si>
  <si>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</si>
  <si>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</si>
  <si>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</si>
  <si>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</si>
  <si>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</si>
  <si>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</si>
  <si>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</si>
  <si>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</si>
  <si>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</si>
  <si>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</si>
  <si>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</si>
  <si>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</si>
  <si>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</si>
  <si>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</si>
  <si>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</si>
  <si>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</si>
  <si>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</si>
  <si>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</si>
  <si>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</si>
  <si>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</si>
  <si>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</si>
  <si>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</si>
  <si>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</si>
  <si>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</si>
  <si>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</si>
  <si>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</si>
  <si>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</si>
  <si>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</si>
  <si>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</si>
  <si>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</si>
  <si>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</si>
  <si>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</si>
  <si>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</si>
  <si>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</si>
  <si>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</si>
  <si>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</si>
  <si>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</si>
  <si>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</si>
  <si>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</si>
  <si>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</si>
  <si>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</si>
  <si>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</si>
  <si>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</si>
  <si>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</si>
  <si>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</si>
  <si>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</si>
  <si>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</si>
  <si>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</si>
  <si>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</si>
  <si>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</si>
  <si>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</si>
  <si>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</si>
  <si>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</si>
  <si>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</si>
  <si>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</si>
  <si>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</si>
  <si>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</si>
  <si>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</si>
  <si>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</si>
  <si>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</si>
  <si>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</si>
  <si>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</si>
  <si>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</si>
  <si>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</si>
  <si>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</si>
  <si>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</si>
  <si>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</si>
  <si>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</si>
  <si>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</si>
  <si>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</si>
  <si>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</si>
  <si>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</si>
  <si>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</si>
  <si>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</si>
  <si>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</si>
  <si>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</si>
  <si>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</si>
  <si>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</si>
  <si>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</si>
  <si>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</si>
  <si>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</si>
  <si>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</si>
  <si>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</si>
  <si>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</si>
  <si>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</si>
  <si>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</si>
  <si>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</si>
  <si>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</si>
  <si>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</si>
  <si>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</si>
  <si>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</si>
  <si>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</si>
  <si>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</si>
  <si>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</si>
  <si>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</si>
  <si>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</si>
  <si>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</si>
  <si>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</si>
  <si>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</si>
  <si>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</si>
  <si>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</si>
  <si>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</si>
  <si>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</si>
  <si>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</si>
  <si>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</si>
  <si>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</si>
  <si>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</si>
  <si>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</si>
  <si>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</si>
  <si>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</si>
  <si>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</si>
  <si>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</si>
  <si>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</si>
  <si>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</si>
  <si>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</si>
  <si>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</si>
  <si>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</si>
  <si>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</si>
  <si>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</si>
  <si>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</si>
  <si>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</si>
  <si>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</si>
  <si>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</si>
  <si>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</si>
  <si>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</si>
  <si>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</si>
  <si>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</si>
  <si>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</si>
  <si>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</si>
  <si>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</si>
  <si>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</si>
  <si>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</si>
  <si>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</si>
  <si>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</si>
  <si>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</si>
  <si>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</si>
  <si>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</si>
  <si>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</si>
  <si>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</si>
  <si>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</si>
  <si>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</si>
  <si>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</si>
  <si>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</si>
  <si>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</si>
  <si>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</si>
  <si>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</si>
  <si>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</si>
  <si>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</si>
  <si>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</si>
  <si>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</si>
  <si>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</si>
  <si>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</si>
  <si>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</si>
  <si>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</si>
  <si>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</si>
  <si>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</si>
  <si>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</si>
  <si>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</si>
  <si>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</si>
  <si>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</si>
  <si>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</si>
  <si>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</si>
  <si>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</si>
  <si>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</si>
  <si>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</si>
  <si>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</si>
  <si>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</si>
  <si>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</si>
  <si>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</si>
  <si>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</si>
  <si>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</si>
  <si>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</si>
  <si>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</si>
  <si>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</si>
  <si>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</si>
  <si>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</si>
  <si>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</si>
  <si>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</si>
  <si>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</si>
  <si>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</si>
  <si>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</si>
  <si>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</si>
  <si>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</si>
  <si>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</si>
  <si>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</si>
  <si>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</si>
  <si>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</si>
  <si>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</si>
  <si>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</si>
  <si>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</si>
  <si>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</si>
  <si>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</si>
  <si>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</si>
  <si>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</si>
  <si>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</si>
  <si>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</si>
  <si>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</si>
  <si>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</si>
  <si>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</si>
  <si>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</si>
  <si>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</si>
  <si>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</si>
  <si>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</si>
  <si>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</si>
  <si>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</si>
  <si>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</si>
  <si>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</si>
  <si>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</si>
  <si>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</si>
  <si>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</si>
  <si>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</si>
  <si>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</si>
  <si>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</si>
  <si>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</si>
  <si>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</si>
  <si>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</si>
  <si>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</si>
  <si>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</si>
  <si>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</si>
  <si>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</si>
  <si>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</si>
  <si>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</si>
  <si>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</si>
  <si>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</si>
  <si>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</si>
  <si>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</si>
  <si>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</si>
  <si>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</si>
  <si>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</si>
  <si>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</si>
  <si>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</si>
  <si>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</si>
  <si>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</si>
  <si>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</si>
  <si>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</si>
  <si>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</si>
  <si>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</si>
  <si>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</si>
  <si>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</si>
  <si>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</si>
  <si>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</si>
  <si>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</si>
  <si>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</si>
  <si>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</si>
  <si>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</si>
  <si>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</si>
  <si>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</si>
  <si>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</si>
  <si>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</si>
  <si>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</si>
  <si>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</si>
  <si>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</si>
  <si>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</si>
  <si>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</si>
  <si>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</si>
  <si>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</si>
  <si>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</si>
  <si>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</si>
  <si>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</si>
  <si>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</si>
  <si>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</si>
  <si>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</si>
  <si>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</si>
  <si>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</si>
  <si>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</si>
  <si>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</si>
  <si>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</si>
  <si>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</si>
  <si>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</si>
  <si>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</si>
  <si>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</si>
  <si>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</si>
  <si>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</si>
  <si>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</si>
  <si>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</si>
  <si>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</si>
  <si>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</si>
  <si>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</si>
  <si>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</si>
  <si>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</si>
  <si>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</si>
  <si>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</si>
  <si>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</si>
  <si>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</si>
  <si>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</si>
  <si>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</si>
  <si>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</si>
  <si>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</si>
  <si>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</si>
  <si>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</si>
  <si>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</si>
  <si>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</si>
  <si>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</si>
  <si>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</si>
  <si>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</si>
  <si>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</si>
  <si>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</si>
  <si>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</si>
  <si>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</si>
  <si>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</si>
  <si>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</si>
  <si>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</si>
  <si>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</si>
  <si>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</si>
  <si>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</si>
  <si>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</si>
  <si>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</si>
  <si>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</si>
  <si>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</si>
  <si>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</si>
  <si>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</si>
  <si>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</si>
  <si>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</si>
  <si>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</si>
  <si>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</si>
  <si>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</si>
  <si>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</si>
  <si>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</si>
  <si>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</si>
  <si>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</si>
  <si>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</si>
  <si>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</si>
  <si>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</si>
  <si>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</si>
  <si>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</si>
  <si>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</si>
  <si>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</si>
  <si>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</si>
  <si>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</si>
  <si>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</si>
  <si>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</si>
  <si>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</si>
  <si>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</si>
  <si>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</si>
  <si>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</si>
  <si>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</si>
  <si>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</si>
  <si>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</si>
  <si>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</si>
  <si>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</si>
  <si>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</si>
  <si>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</si>
  <si>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</si>
  <si>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</si>
  <si>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</si>
  <si>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</si>
  <si>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</si>
  <si>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</si>
  <si>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</si>
  <si>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</si>
  <si>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</si>
  <si>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</si>
  <si>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</si>
  <si>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</si>
  <si>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</si>
  <si>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</si>
  <si>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</si>
  <si>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</si>
  <si>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</si>
  <si>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</si>
  <si>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</si>
  <si>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</si>
  <si>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</si>
  <si>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</si>
  <si>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</si>
  <si>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</si>
  <si>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</si>
  <si>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</si>
  <si>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</si>
  <si>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</si>
  <si>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</si>
  <si>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</si>
  <si>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</si>
  <si>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</si>
  <si>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</si>
  <si>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</si>
  <si>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</si>
  <si>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</si>
  <si>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</si>
  <si>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</si>
  <si>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</si>
  <si>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</si>
  <si>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</si>
  <si>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</si>
  <si>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</si>
  <si>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</si>
  <si>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</si>
  <si>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</si>
  <si>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</si>
  <si>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</si>
  <si>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</si>
  <si>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</si>
  <si>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</si>
  <si>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</si>
  <si>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</si>
  <si>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</si>
  <si>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</si>
  <si>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</si>
  <si>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</si>
  <si>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</si>
  <si>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</si>
  <si>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</si>
  <si>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</si>
  <si>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</si>
  <si>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</si>
  <si>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</si>
  <si>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</si>
  <si>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</si>
  <si>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</si>
  <si>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</si>
  <si>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</si>
  <si>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</si>
  <si>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</si>
  <si>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</si>
  <si>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</si>
  <si>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</si>
  <si>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</si>
  <si>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</si>
  <si>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</si>
  <si>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</si>
  <si>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</si>
  <si>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</si>
  <si>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</si>
  <si>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</si>
  <si>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</si>
  <si>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</si>
  <si>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</si>
  <si>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</si>
  <si>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</si>
  <si>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</si>
  <si>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</si>
  <si>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</si>
  <si>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</si>
  <si>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</si>
  <si>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</si>
  <si>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</si>
  <si>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</si>
  <si>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</si>
  <si>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</si>
  <si>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</si>
  <si>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</si>
  <si>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</si>
  <si>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</si>
  <si>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</si>
  <si>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</si>
  <si>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</si>
  <si>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</si>
  <si>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</si>
  <si>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</si>
  <si>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</si>
  <si>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</si>
  <si>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</si>
  <si>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</si>
  <si>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</si>
  <si>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</si>
  <si>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</si>
  <si>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</si>
  <si>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</si>
  <si>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</si>
  <si>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</si>
  <si>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</si>
  <si>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</si>
  <si>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</si>
  <si>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</si>
  <si>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</si>
  <si>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</si>
  <si>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</si>
  <si>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</si>
  <si>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</si>
  <si>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</si>
  <si>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</si>
  <si>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</si>
  <si>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</si>
  <si>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</si>
  <si>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</si>
  <si>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</si>
  <si>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</si>
  <si>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</si>
  <si>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</si>
  <si>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</si>
  <si>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</si>
  <si>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</si>
  <si>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</si>
  <si>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</si>
  <si>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</si>
  <si>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</si>
  <si>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</si>
  <si>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</si>
  <si>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</si>
  <si>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</si>
  <si>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</si>
  <si>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</si>
  <si>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</si>
  <si>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</si>
  <si>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</si>
  <si>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</si>
  <si>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</si>
  <si>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</si>
  <si>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</si>
  <si>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</si>
  <si>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</si>
  <si>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</si>
  <si>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</si>
  <si>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</si>
  <si>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</si>
  <si>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</si>
  <si>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</si>
  <si>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</si>
  <si>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</si>
  <si>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</si>
  <si>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</si>
  <si>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</si>
  <si>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</si>
  <si>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</si>
  <si>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</si>
  <si>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</si>
  <si>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</si>
  <si>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</si>
  <si>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</si>
  <si>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</si>
  <si>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</si>
  <si>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</si>
  <si>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</si>
  <si>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</si>
  <si>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</si>
  <si>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</si>
  <si>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</si>
  <si>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</si>
  <si>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</si>
  <si>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</si>
  <si>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</si>
  <si>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</si>
  <si>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</si>
  <si>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</si>
  <si>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</si>
  <si>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</si>
  <si>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</si>
  <si>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</si>
  <si>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</si>
  <si>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</si>
  <si>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</si>
  <si>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</si>
  <si>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</si>
  <si>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</si>
  <si>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</si>
  <si>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</si>
  <si>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</si>
  <si>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</si>
  <si>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</si>
  <si>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</si>
  <si>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</si>
  <si>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</si>
  <si>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</si>
  <si>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</si>
  <si>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</si>
  <si>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</si>
  <si>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</si>
  <si>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</si>
  <si>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</si>
  <si>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</si>
  <si>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</si>
  <si>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</si>
  <si>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</si>
  <si>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</si>
  <si>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</si>
  <si>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</si>
  <si>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</si>
  <si>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</si>
  <si>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</si>
  <si>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</si>
  <si>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</si>
  <si>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</si>
  <si>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</si>
  <si>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</si>
  <si>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</si>
  <si>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</si>
  <si>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</si>
  <si>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</si>
  <si>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</si>
  <si>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</si>
  <si>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</si>
  <si>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</si>
  <si>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</si>
  <si>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</si>
  <si>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</si>
  <si>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</si>
  <si>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</si>
  <si>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</si>
  <si>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</si>
  <si>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</si>
  <si>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</si>
  <si>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</si>
  <si>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</si>
  <si>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</si>
  <si>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</si>
  <si>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</si>
  <si>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</si>
  <si>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</si>
  <si>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</si>
  <si>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</si>
  <si>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</si>
  <si>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</si>
  <si>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</si>
  <si>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</si>
  <si>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</si>
  <si>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</si>
  <si>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</si>
  <si>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</si>
  <si>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</si>
  <si>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</si>
  <si>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</si>
  <si>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</si>
  <si>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</si>
  <si>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</si>
  <si>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</si>
  <si>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</si>
  <si>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</si>
  <si>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</si>
  <si>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</si>
  <si>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</si>
  <si>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</si>
  <si>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</si>
  <si>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</si>
  <si>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</si>
  <si>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</si>
  <si>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</si>
  <si>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</si>
  <si>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</si>
  <si>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</si>
  <si>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</si>
  <si>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</si>
  <si>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</si>
  <si>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</si>
  <si>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</si>
  <si>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</si>
  <si>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</si>
  <si>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</si>
  <si>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</si>
  <si>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</si>
  <si>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</si>
  <si>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</si>
  <si>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</si>
  <si>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</si>
  <si>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</si>
  <si>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</si>
  <si>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</si>
  <si>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</si>
  <si>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</si>
  <si>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</si>
  <si>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</si>
  <si>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</si>
  <si>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</si>
  <si>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</si>
  <si>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</si>
  <si>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</si>
  <si>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</si>
  <si>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</si>
  <si>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</si>
  <si>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</si>
  <si>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</si>
  <si>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</si>
  <si>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</si>
  <si>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</si>
  <si>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</si>
  <si>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</si>
  <si>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</si>
  <si>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</si>
  <si>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</si>
  <si>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</si>
  <si>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</si>
  <si>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</si>
  <si>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</si>
  <si>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</si>
  <si>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</si>
  <si>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</si>
  <si>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</si>
  <si>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</si>
  <si>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</si>
  <si>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</si>
  <si>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</si>
  <si>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</si>
  <si>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</si>
  <si>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</si>
  <si>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</si>
  <si>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</si>
  <si>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</si>
  <si>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</si>
  <si>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</si>
  <si>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</si>
  <si>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</si>
  <si>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</si>
  <si>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</si>
  <si>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</si>
  <si>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</si>
  <si>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</si>
  <si>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</si>
  <si>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</si>
  <si>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</si>
  <si>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</si>
  <si>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</si>
  <si>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</si>
  <si>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</si>
  <si>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</si>
  <si>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</si>
  <si>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</si>
  <si>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</si>
  <si>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</si>
  <si>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</si>
  <si>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</si>
  <si>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</si>
  <si>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</si>
  <si>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</si>
  <si>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</si>
  <si>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</si>
  <si>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</si>
  <si>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</si>
  <si>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</si>
  <si>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</si>
  <si>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</si>
  <si>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</si>
  <si>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</si>
  <si>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</si>
  <si>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</si>
  <si>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</si>
  <si>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</si>
  <si>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</si>
  <si>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</si>
  <si>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</si>
  <si>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</si>
  <si>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</si>
  <si>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</si>
  <si>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</si>
  <si>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</si>
  <si>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</si>
  <si>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</si>
  <si>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</si>
  <si>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</si>
  <si>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</si>
  <si>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</si>
  <si>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</si>
  <si>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</si>
  <si>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</si>
  <si>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</si>
  <si>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</si>
  <si>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</si>
  <si>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</si>
  <si>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</si>
  <si>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</si>
  <si>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</si>
  <si>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</si>
  <si>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</si>
  <si>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</si>
  <si>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</si>
  <si>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</si>
  <si>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</si>
  <si>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</si>
  <si>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</si>
  <si>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</si>
  <si>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</si>
  <si>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</si>
  <si>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</si>
  <si>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</si>
  <si>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</si>
  <si>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</si>
  <si>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</si>
  <si>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</si>
  <si>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</si>
  <si>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</si>
  <si>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</si>
  <si>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</si>
  <si>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</si>
  <si>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</si>
  <si>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</si>
  <si>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</si>
  <si>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</si>
  <si>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</si>
  <si>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</si>
  <si>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</si>
  <si>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</si>
  <si>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</si>
  <si>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</si>
  <si>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</si>
  <si>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</si>
  <si>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</si>
  <si>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</si>
  <si>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</si>
  <si>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</si>
  <si>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</si>
  <si>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</si>
  <si>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</si>
  <si>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</si>
  <si>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</si>
  <si>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</si>
  <si>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</si>
  <si>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</si>
  <si>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</si>
  <si>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</si>
  <si>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</si>
  <si>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</si>
  <si>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</si>
  <si>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</si>
  <si>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</si>
  <si>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</si>
  <si>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</si>
  <si>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</si>
  <si>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</si>
  <si>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</si>
  <si>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</si>
  <si>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</si>
  <si>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</si>
  <si>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</si>
  <si>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</si>
  <si>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</si>
  <si>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</si>
  <si>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</si>
  <si>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</si>
  <si>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</si>
  <si>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</si>
  <si>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</si>
  <si>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</si>
  <si>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</si>
  <si>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</si>
  <si>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</si>
  <si>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</si>
  <si>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</si>
  <si>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</si>
  <si>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</si>
  <si>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</si>
  <si>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</si>
  <si>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</si>
  <si>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</si>
  <si>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</si>
  <si>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</si>
  <si>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</si>
  <si>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</si>
  <si>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</si>
  <si>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</si>
  <si>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</si>
  <si>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</si>
  <si>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</si>
  <si>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</si>
  <si>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</si>
  <si>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</si>
  <si>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</si>
  <si>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</si>
  <si>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</si>
  <si>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</si>
  <si>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</si>
  <si>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</si>
  <si>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</si>
  <si>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</si>
  <si>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</si>
  <si>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</si>
  <si>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</si>
  <si>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</si>
  <si>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</si>
  <si>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</si>
  <si>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</si>
  <si>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</si>
  <si>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</si>
  <si>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</si>
  <si>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</si>
  <si>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</si>
  <si>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</si>
  <si>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</si>
  <si>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</si>
  <si>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</si>
  <si>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</si>
  <si>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</si>
  <si>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</si>
  <si>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</si>
  <si>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</si>
  <si>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</si>
  <si>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</si>
  <si>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</si>
  <si>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</si>
  <si>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</si>
  <si>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</si>
  <si>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</si>
  <si>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</si>
  <si>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</si>
  <si>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</si>
  <si>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</si>
  <si>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</si>
  <si>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</si>
  <si>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</si>
  <si>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</si>
  <si>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</si>
  <si>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</si>
  <si>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</si>
  <si>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</si>
  <si>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</si>
  <si>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</si>
  <si>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</si>
  <si>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</si>
  <si>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</si>
  <si>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</si>
  <si>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</si>
  <si>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</si>
  <si>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</si>
  <si>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</si>
  <si>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</si>
  <si>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</si>
  <si>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</si>
  <si>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</si>
  <si>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</si>
  <si>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</si>
  <si>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</si>
  <si>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</si>
  <si>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</si>
  <si>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</si>
  <si>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</si>
  <si>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</si>
  <si>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</si>
  <si>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</si>
  <si>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</si>
  <si>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</si>
  <si>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</si>
  <si>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</si>
  <si>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</si>
  <si>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</si>
  <si>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</si>
  <si>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</si>
  <si>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</si>
  <si>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</si>
  <si>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</si>
  <si>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</si>
  <si>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</si>
  <si>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</si>
  <si>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</si>
  <si>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</si>
  <si>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</si>
  <si>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</si>
  <si>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</si>
  <si>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</si>
  <si>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</si>
  <si>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</si>
  <si>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</si>
  <si>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</si>
  <si>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</si>
  <si>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</si>
  <si>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</si>
  <si>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</si>
  <si>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</si>
  <si>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</si>
  <si>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</si>
  <si>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</si>
  <si>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</si>
  <si>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</si>
  <si>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</si>
  <si>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</si>
  <si>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</si>
  <si>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</si>
  <si>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</si>
  <si>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</si>
  <si>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</si>
  <si>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</si>
  <si>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</si>
  <si>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</si>
  <si>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</si>
  <si>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</si>
  <si>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</si>
  <si>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</si>
  <si>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</si>
  <si>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</si>
  <si>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</si>
  <si>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</si>
  <si>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</si>
  <si>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</si>
  <si>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</si>
  <si>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</si>
  <si>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</si>
  <si>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</si>
  <si>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</si>
  <si>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</si>
  <si>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</si>
  <si>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</si>
  <si>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</si>
  <si>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</si>
  <si>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</si>
  <si>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</si>
  <si>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</si>
  <si>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</si>
  <si>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</si>
  <si>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</si>
  <si>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</si>
  <si>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</si>
  <si>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</si>
  <si>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</si>
  <si>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</si>
  <si>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</si>
  <si>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</si>
  <si>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</si>
  <si>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</si>
  <si>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</si>
  <si>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</si>
  <si>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</si>
  <si>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</si>
  <si>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</si>
  <si>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</si>
  <si>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</si>
  <si>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</si>
  <si>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</si>
  <si>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</si>
  <si>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</si>
  <si>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</si>
  <si>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</si>
  <si>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</si>
  <si>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</si>
  <si>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</si>
  <si>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</si>
  <si>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</si>
  <si>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</si>
  <si>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</si>
  <si>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</si>
  <si>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</si>
  <si>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</si>
  <si>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</si>
  <si>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</si>
  <si>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</si>
  <si>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</si>
  <si>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</si>
  <si>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</si>
  <si>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</si>
  <si>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</si>
  <si>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</si>
  <si>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</si>
  <si>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</si>
  <si>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</si>
  <si>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</si>
  <si>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</si>
  <si>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</si>
  <si>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</si>
  <si>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</si>
  <si>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</si>
  <si>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</si>
  <si>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</si>
  <si>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</si>
  <si>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</si>
  <si>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</si>
  <si>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</si>
  <si>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</si>
  <si>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</si>
  <si>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</si>
  <si>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</si>
  <si>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</si>
  <si>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</si>
  <si>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</si>
  <si>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</si>
  <si>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</si>
  <si>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</si>
  <si>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</si>
  <si>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</si>
  <si>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</si>
  <si>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</si>
  <si>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</si>
  <si>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</si>
  <si>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</si>
  <si>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</si>
  <si>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</si>
  <si>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</si>
  <si>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</si>
  <si>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</si>
  <si>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</si>
  <si>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</si>
  <si>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</si>
  <si>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</si>
  <si>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</si>
  <si>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</si>
  <si>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</si>
  <si>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</si>
  <si>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</si>
  <si>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</si>
  <si>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</si>
  <si>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</si>
  <si>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</si>
  <si>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</si>
  <si>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</si>
  <si>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</si>
  <si>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</si>
  <si>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</si>
  <si>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</si>
  <si>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</si>
  <si>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</si>
  <si>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</si>
  <si>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</si>
  <si>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</si>
  <si>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</si>
  <si>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</si>
  <si>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</si>
  <si>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</si>
  <si>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</si>
  <si>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</si>
  <si>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</si>
  <si>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</si>
  <si>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</si>
  <si>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</si>
  <si>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</si>
  <si>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</si>
  <si>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</si>
  <si>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</si>
  <si>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</si>
  <si>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</si>
  <si>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</si>
  <si>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</si>
  <si>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</si>
  <si>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</si>
  <si>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</si>
  <si>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</si>
  <si>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</si>
  <si>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</si>
  <si>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</si>
  <si>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</si>
  <si>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</si>
  <si>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</si>
  <si>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</si>
  <si>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</si>
  <si>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</si>
  <si>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</si>
  <si>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</si>
  <si>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</si>
  <si>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</si>
  <si>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</si>
  <si>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</si>
  <si>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</si>
  <si>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</si>
  <si>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</si>
  <si>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</si>
  <si>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</si>
  <si>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</si>
  <si>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</si>
  <si>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</si>
  <si>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</si>
  <si>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</si>
  <si>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</si>
  <si>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</si>
  <si>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</si>
  <si>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</si>
  <si>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</si>
  <si>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</si>
  <si>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</si>
  <si>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</si>
  <si>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</si>
  <si>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</si>
  <si>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</si>
  <si>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</si>
  <si>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</si>
  <si>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</si>
  <si>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</si>
  <si>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</si>
  <si>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</si>
  <si>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</si>
  <si>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</si>
  <si>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</si>
  <si>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</si>
  <si>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</si>
  <si>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</si>
  <si>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</si>
  <si>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</si>
  <si>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</si>
  <si>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</si>
  <si>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</si>
  <si>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</si>
  <si>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</si>
  <si>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</si>
  <si>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</si>
  <si>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</si>
  <si>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</si>
  <si>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</si>
  <si>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</si>
  <si>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</si>
  <si>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</si>
  <si>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</si>
  <si>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</si>
  <si>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</si>
  <si>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</si>
  <si>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</si>
  <si>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</si>
  <si>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</si>
  <si>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</si>
  <si>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</si>
  <si>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</si>
  <si>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</si>
  <si>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</si>
  <si>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</si>
  <si>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</si>
  <si>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</si>
  <si>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</si>
  <si>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</si>
  <si>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</si>
  <si>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</si>
  <si>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</si>
  <si>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</si>
  <si>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</si>
  <si>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</si>
  <si>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</si>
  <si>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</si>
  <si>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</si>
  <si>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</si>
  <si>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</si>
  <si>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</si>
  <si>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</si>
  <si>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</si>
  <si>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</si>
  <si>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</si>
  <si>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</si>
  <si>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</si>
  <si>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</si>
  <si>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</si>
  <si>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</si>
  <si>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</si>
  <si>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</si>
  <si>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</si>
  <si>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</si>
  <si>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</si>
  <si>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</si>
  <si>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</si>
  <si>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</si>
  <si>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</si>
  <si>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</si>
  <si>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</si>
  <si>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</si>
  <si>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</si>
  <si>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</si>
  <si>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</si>
  <si>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</si>
  <si>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</si>
  <si>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</si>
  <si>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</si>
  <si>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</si>
  <si>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</si>
  <si>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</si>
  <si>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</si>
  <si>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</si>
  <si>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</si>
  <si>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</si>
  <si>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</si>
  <si>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</si>
  <si>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</si>
  <si>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</si>
  <si>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</si>
  <si>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</si>
  <si>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</si>
  <si>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</si>
  <si>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</si>
  <si>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</si>
  <si>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</si>
  <si>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</si>
  <si>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</si>
  <si>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</si>
  <si>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</si>
  <si>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</si>
  <si>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</si>
  <si>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</si>
  <si>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</si>
  <si>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</si>
  <si>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</si>
  <si>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</si>
  <si>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</si>
  <si>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</si>
  <si>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</si>
  <si>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</si>
  <si>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</si>
  <si>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</si>
  <si>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</si>
  <si>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</si>
  <si>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</si>
  <si>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</si>
  <si>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</si>
  <si>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</si>
  <si>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</si>
  <si>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</si>
  <si>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</si>
  <si>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</si>
  <si>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</si>
  <si>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</si>
  <si>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</si>
  <si>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</si>
  <si>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</si>
  <si>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</si>
  <si>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</si>
  <si>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</si>
  <si>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</si>
  <si>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</si>
  <si>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</si>
  <si>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</si>
  <si>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</si>
  <si>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</si>
  <si>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</si>
  <si>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</si>
  <si>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</si>
  <si>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</si>
  <si>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</si>
  <si>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</si>
  <si>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</si>
  <si>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</si>
  <si>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</si>
  <si>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</si>
  <si>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</si>
  <si>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</si>
  <si>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</si>
  <si>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</si>
  <si>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</si>
  <si>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</si>
  <si>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</si>
  <si>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</si>
  <si>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</si>
  <si>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</si>
  <si>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</si>
  <si>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</si>
  <si>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</si>
  <si>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</si>
  <si>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</si>
  <si>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</si>
  <si>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</si>
  <si>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</si>
  <si>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</si>
  <si>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</si>
  <si>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</si>
  <si>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</si>
  <si>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</si>
  <si>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</si>
  <si>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</si>
  <si>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</si>
  <si>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</si>
  <si>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</si>
  <si>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</si>
  <si>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</si>
  <si>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</si>
  <si>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</si>
  <si>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</si>
  <si>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</si>
  <si>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</si>
  <si>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</si>
  <si>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</si>
  <si>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</si>
  <si>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</si>
  <si>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</si>
  <si>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</si>
  <si>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</si>
  <si>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</si>
  <si>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</si>
  <si>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</si>
  <si>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</si>
  <si>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</si>
  <si>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</si>
  <si>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</si>
  <si>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</si>
  <si>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</si>
  <si>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</si>
  <si>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</si>
  <si>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</si>
  <si>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</si>
  <si>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</si>
  <si>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</si>
  <si>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</si>
  <si>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</si>
  <si>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</si>
  <si>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</si>
  <si>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</si>
  <si>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</si>
  <si>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</si>
  <si>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</si>
  <si>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</si>
  <si>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</si>
  <si>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</si>
  <si>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</si>
  <si>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</si>
  <si>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</si>
  <si>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</si>
  <si>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</si>
  <si>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</si>
  <si>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</si>
  <si>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</si>
  <si>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</si>
  <si>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</si>
  <si>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</si>
  <si>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</si>
  <si>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</si>
  <si>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</si>
  <si>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</si>
  <si>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</si>
  <si>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</si>
  <si>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</si>
  <si>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</si>
  <si>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</si>
  <si>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</si>
  <si>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</si>
  <si>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</si>
  <si>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</si>
  <si>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</si>
  <si>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</si>
  <si>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</si>
  <si>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</si>
  <si>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</si>
  <si>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</si>
  <si>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</si>
  <si>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</si>
  <si>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</si>
  <si>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</si>
  <si>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</si>
  <si>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</si>
  <si>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</si>
  <si>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</si>
  <si>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</si>
  <si>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</si>
  <si>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</si>
  <si>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</si>
  <si>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</si>
  <si>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</si>
  <si>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</si>
  <si>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</si>
  <si>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</si>
  <si>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</si>
  <si>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</si>
  <si>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</si>
  <si>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</si>
  <si>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</si>
  <si>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</si>
  <si>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</si>
  <si>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</si>
  <si>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</si>
  <si>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</si>
  <si>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</si>
  <si>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</si>
  <si>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</si>
  <si>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</si>
  <si>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</si>
  <si>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</si>
  <si>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</si>
  <si>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</si>
  <si>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</si>
  <si>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</si>
  <si>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</si>
  <si>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</si>
  <si>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</si>
  <si>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</si>
  <si>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</si>
  <si>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</si>
  <si>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</si>
  <si>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</si>
  <si>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</si>
  <si>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</si>
  <si>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</si>
  <si>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</si>
  <si>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</si>
  <si>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</si>
  <si>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</si>
  <si>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</si>
  <si>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</si>
  <si>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</si>
  <si>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</si>
  <si>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</si>
  <si>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</si>
  <si>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</si>
  <si>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</si>
  <si>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</si>
  <si>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</si>
  <si>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</si>
  <si>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</si>
  <si>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</si>
  <si>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</si>
  <si>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</si>
  <si>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</si>
  <si>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</si>
  <si>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</si>
  <si>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</si>
  <si>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</si>
  <si>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</si>
  <si>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</si>
  <si>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</si>
  <si>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</si>
  <si>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</si>
  <si>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</si>
  <si>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</si>
  <si>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</si>
  <si>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</si>
  <si>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</si>
  <si>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</si>
  <si>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</si>
  <si>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</si>
  <si>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</si>
  <si>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</si>
  <si>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</si>
  <si>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</si>
  <si>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</si>
  <si>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</si>
  <si>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</si>
  <si>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</si>
  <si>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</si>
  <si>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</si>
  <si>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</si>
  <si>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</si>
  <si>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</si>
  <si>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</si>
  <si>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</si>
  <si>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</si>
  <si>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</si>
  <si>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</si>
  <si>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</si>
  <si>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</si>
  <si>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</si>
  <si>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</si>
  <si>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</si>
  <si>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</si>
  <si>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</si>
  <si>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</si>
  <si>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</si>
  <si>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</si>
  <si>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</si>
  <si>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</si>
  <si>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</si>
  <si>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</si>
  <si>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</si>
  <si>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</si>
  <si>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</si>
  <si>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</si>
  <si>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</si>
  <si>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</si>
  <si>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</si>
  <si>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</si>
  <si>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</si>
  <si>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</si>
  <si>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</si>
  <si>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</si>
  <si>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</si>
  <si>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</si>
  <si>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</si>
  <si>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</si>
  <si>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</si>
  <si>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</si>
  <si>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</si>
  <si>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</si>
  <si>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</si>
  <si>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</si>
  <si>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</si>
  <si>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</si>
  <si>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</si>
  <si>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</si>
  <si>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</si>
  <si>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</si>
  <si>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</si>
  <si>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</si>
  <si>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</si>
  <si>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</si>
  <si>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</si>
  <si>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</si>
  <si>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</si>
  <si>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</si>
  <si>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</si>
  <si>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</si>
  <si>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</si>
  <si>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</si>
  <si>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</si>
  <si>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</si>
  <si>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</si>
  <si>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</si>
  <si>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</si>
  <si>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</si>
  <si>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</si>
  <si>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</si>
  <si>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</si>
  <si>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</si>
  <si>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</si>
  <si>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</si>
  <si>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</si>
  <si>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</si>
  <si>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</si>
  <si>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</si>
  <si>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</si>
  <si>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</si>
  <si>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</si>
  <si>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</si>
  <si>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</si>
  <si>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</si>
  <si>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</si>
  <si>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</si>
  <si>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</si>
  <si>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</si>
  <si>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</si>
  <si>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</si>
  <si>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</si>
  <si>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</si>
  <si>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</si>
  <si>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</si>
  <si>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</si>
  <si>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</si>
  <si>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</si>
  <si>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</si>
  <si>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</si>
  <si>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</si>
  <si>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</si>
  <si>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</si>
  <si>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</si>
  <si>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</si>
  <si>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</si>
  <si>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</si>
  <si>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</si>
  <si>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</si>
  <si>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</si>
  <si>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</si>
  <si>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</si>
  <si>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</si>
  <si>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</si>
  <si>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</si>
  <si>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</si>
  <si>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</si>
  <si>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</si>
  <si>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</si>
  <si>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</si>
  <si>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</si>
  <si>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</si>
  <si>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</si>
  <si>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</si>
  <si>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</si>
  <si>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</si>
  <si>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</si>
  <si>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</si>
  <si>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</si>
  <si>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</si>
  <si>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</si>
  <si>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</si>
  <si>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</si>
  <si>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</si>
  <si>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</si>
  <si>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</si>
  <si>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</si>
  <si>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</si>
  <si>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</si>
  <si>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</si>
  <si>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</si>
  <si>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</si>
  <si>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</si>
  <si>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</si>
  <si>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</si>
  <si>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</si>
  <si>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</si>
  <si>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</si>
  <si>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</si>
  <si>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</si>
  <si>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</si>
  <si>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</si>
  <si>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</si>
  <si>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</si>
  <si>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</si>
  <si>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</si>
  <si>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</si>
  <si>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</si>
  <si>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</si>
  <si>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</si>
  <si>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</si>
  <si>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</si>
  <si>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</si>
  <si>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</si>
  <si>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</si>
  <si>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</si>
  <si>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</si>
  <si>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</si>
  <si>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</si>
  <si>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</si>
  <si>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</si>
  <si>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</si>
  <si>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</si>
  <si>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</si>
  <si>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</si>
  <si>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</si>
  <si>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</si>
  <si>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</si>
  <si>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</si>
  <si>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</si>
  <si>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</si>
  <si>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</si>
  <si>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</si>
  <si>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</si>
  <si>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</si>
  <si>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</si>
  <si>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</si>
  <si>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</si>
  <si>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</si>
  <si>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</si>
  <si>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</si>
  <si>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</si>
  <si>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</si>
  <si>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</si>
  <si>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</si>
  <si>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</si>
  <si>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</si>
  <si>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</si>
  <si>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</si>
  <si>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</si>
  <si>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</si>
  <si>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</si>
  <si>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</si>
  <si>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</si>
  <si>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</si>
  <si>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</si>
  <si>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</si>
  <si>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</si>
  <si>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</si>
  <si>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</si>
  <si>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</si>
  <si>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</si>
  <si>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</si>
  <si>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</si>
  <si>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</si>
  <si>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</si>
  <si>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</si>
  <si>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</si>
  <si>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</si>
  <si>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</si>
  <si>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</si>
  <si>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</si>
  <si>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</si>
  <si>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</si>
  <si>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</si>
  <si>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</si>
  <si>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</si>
  <si>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</si>
  <si>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</si>
  <si>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</si>
  <si>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</si>
  <si>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</si>
  <si>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</si>
  <si>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</si>
  <si>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</si>
  <si>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</si>
  <si>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</si>
  <si>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</si>
  <si>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</si>
  <si>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</si>
  <si>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</si>
  <si>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</si>
  <si>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</si>
  <si>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</si>
  <si>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</si>
  <si>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</si>
  <si>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</si>
  <si>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</si>
  <si>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</si>
  <si>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</si>
  <si>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</si>
  <si>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</si>
  <si>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</si>
  <si>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</si>
  <si>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</si>
  <si>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</si>
  <si>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</si>
  <si>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</si>
  <si>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</si>
  <si>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</si>
  <si>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</si>
  <si>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</si>
  <si>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</si>
  <si>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</si>
  <si>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</si>
  <si>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</si>
  <si>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</si>
  <si>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</si>
  <si>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</si>
  <si>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</si>
  <si>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</si>
  <si>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</si>
  <si>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</si>
  <si>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</si>
  <si>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</si>
  <si>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</si>
  <si>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</si>
  <si>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</si>
  <si>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</si>
  <si>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</si>
  <si>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</si>
  <si>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</si>
  <si>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</si>
  <si>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</si>
  <si>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</si>
  <si>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</si>
  <si>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</si>
  <si>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</si>
  <si>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</si>
  <si>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</si>
  <si>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</si>
  <si>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</si>
  <si>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</si>
  <si>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</si>
  <si>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</si>
  <si>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</si>
  <si>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</si>
  <si>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</si>
  <si>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</si>
  <si>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</si>
  <si>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</si>
  <si>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</si>
  <si>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</si>
  <si>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</si>
  <si>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</si>
  <si>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</si>
  <si>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</si>
  <si>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</si>
  <si>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</si>
  <si>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</si>
  <si>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</si>
  <si>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</si>
  <si>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</si>
  <si>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</si>
  <si>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</si>
  <si>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</si>
  <si>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</si>
  <si>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</si>
  <si>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</si>
  <si>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</si>
  <si>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</si>
  <si>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</si>
  <si>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</si>
  <si>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</si>
  <si>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</si>
  <si>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</si>
  <si>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</si>
  <si>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</si>
  <si>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</si>
  <si>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</si>
  <si>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</si>
  <si>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</si>
  <si>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</si>
  <si>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</si>
  <si>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</si>
  <si>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</si>
  <si>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</si>
  <si>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</si>
  <si>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</si>
  <si>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</si>
  <si>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</si>
  <si>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</si>
  <si>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</si>
  <si>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</si>
  <si>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</si>
  <si>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</si>
  <si>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</si>
  <si>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</si>
  <si>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</si>
  <si>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</si>
  <si>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</si>
  <si>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</si>
  <si>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</si>
  <si>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</si>
  <si>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</si>
  <si>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</si>
  <si>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</si>
  <si>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</si>
  <si>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</si>
  <si>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</si>
  <si>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</si>
  <si>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</si>
  <si>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</si>
  <si>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</si>
  <si>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</si>
  <si>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</si>
  <si>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</si>
  <si>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</si>
  <si>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</si>
  <si>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</si>
  <si>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</si>
  <si>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</si>
  <si>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</si>
  <si>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</si>
  <si>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</si>
  <si>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</si>
  <si>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</si>
  <si>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</si>
  <si>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</si>
  <si>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</si>
  <si>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</si>
  <si>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</si>
  <si>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</si>
  <si>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</si>
  <si>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</si>
  <si>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</si>
  <si>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</si>
  <si>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</si>
  <si>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</si>
  <si>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</si>
  <si>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</si>
  <si>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</si>
  <si>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</si>
  <si>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</si>
  <si>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</si>
  <si>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</si>
  <si>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</si>
  <si>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</si>
  <si>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</si>
  <si>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</si>
  <si>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</si>
  <si>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</si>
  <si>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</si>
  <si>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</si>
  <si>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</si>
  <si>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</si>
  <si>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</si>
  <si>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</si>
  <si>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</si>
  <si>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</si>
  <si>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</si>
  <si>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</si>
  <si>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</si>
  <si>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</si>
  <si>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</si>
  <si>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</si>
  <si>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</si>
  <si>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</si>
  <si>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</si>
  <si>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</si>
  <si>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</si>
  <si>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</si>
  <si>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</si>
  <si>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</si>
  <si>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</si>
  <si>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</si>
  <si>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</si>
  <si>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</si>
  <si>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</si>
  <si>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</si>
  <si>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</si>
  <si>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</si>
  <si>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</si>
  <si>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</si>
  <si>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</si>
  <si>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</si>
  <si>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</si>
  <si>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</si>
  <si>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</si>
  <si>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</si>
  <si>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</si>
  <si>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</si>
  <si>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</si>
  <si>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</si>
  <si>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</si>
  <si>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</si>
  <si>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</si>
  <si>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</si>
  <si>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</si>
  <si>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</si>
  <si>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</si>
  <si>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</si>
  <si>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</si>
  <si>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</si>
  <si>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</si>
  <si>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</si>
  <si>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</si>
  <si>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</si>
  <si>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</si>
  <si>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</si>
  <si>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</si>
  <si>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</si>
  <si>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</si>
  <si>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</si>
  <si>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</si>
  <si>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</si>
  <si>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</si>
  <si>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</si>
  <si>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</si>
  <si>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</si>
  <si>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</si>
  <si>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</si>
  <si>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</si>
  <si>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</si>
  <si>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</si>
  <si>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</si>
  <si>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</si>
  <si>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</si>
  <si>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</si>
  <si>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</si>
  <si>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</si>
  <si>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</si>
  <si>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</si>
  <si>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</si>
  <si>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</si>
  <si>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</si>
  <si>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</si>
  <si>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</si>
  <si>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</si>
  <si>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</si>
  <si>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</si>
  <si>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</si>
  <si>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</si>
  <si>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</si>
  <si>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</si>
  <si>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</si>
  <si>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</si>
  <si>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</si>
  <si>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</si>
  <si>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</si>
  <si>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</si>
  <si>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</si>
  <si>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</si>
  <si>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</si>
  <si>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</si>
  <si>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</si>
  <si>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</si>
  <si>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</si>
  <si>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</si>
  <si>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</si>
  <si>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</si>
  <si>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</si>
  <si>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</si>
  <si>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</si>
  <si>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</si>
  <si>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</si>
  <si>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</si>
  <si>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</si>
  <si>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</si>
  <si>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</si>
  <si>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</si>
  <si>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</si>
  <si>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</si>
  <si>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</si>
  <si>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</si>
  <si>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</si>
  <si>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</si>
  <si>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</si>
  <si>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</si>
  <si>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</si>
  <si>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</si>
  <si>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</si>
  <si>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</si>
  <si>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</si>
  <si>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</si>
  <si>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</si>
  <si>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</si>
  <si>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</si>
  <si>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</si>
  <si>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</si>
  <si>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</si>
  <si>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</si>
  <si>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</si>
  <si>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</si>
  <si>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</si>
  <si>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</si>
  <si>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</si>
  <si>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</si>
  <si>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</si>
  <si>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</si>
  <si>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</si>
  <si>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</si>
  <si>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</si>
  <si>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</si>
  <si>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</si>
  <si>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</si>
  <si>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</si>
  <si>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</si>
  <si>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</si>
  <si>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</si>
  <si>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</si>
  <si>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</si>
  <si>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</si>
  <si>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</si>
  <si>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</si>
  <si>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</si>
  <si>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</si>
  <si>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</si>
  <si>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</si>
  <si>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</si>
  <si>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</si>
  <si>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</si>
  <si>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</si>
  <si>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</si>
  <si>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</si>
  <si>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</si>
  <si>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</si>
  <si>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</si>
  <si>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</si>
  <si>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</si>
  <si>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</si>
  <si>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</si>
  <si>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</si>
  <si>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</si>
  <si>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</si>
  <si>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</si>
  <si>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</si>
  <si>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</si>
  <si>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</si>
  <si>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</si>
  <si>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</si>
  <si>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</si>
  <si>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</si>
  <si>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</si>
  <si>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</si>
  <si>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</si>
  <si>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</si>
  <si>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</si>
  <si>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</si>
  <si>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</si>
  <si>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</si>
  <si>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</si>
  <si>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</si>
  <si>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</si>
  <si>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</si>
  <si>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</si>
  <si>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</si>
  <si>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</si>
  <si>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</si>
  <si>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</si>
  <si>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</si>
  <si>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</si>
  <si>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</si>
  <si>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</si>
  <si>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</si>
  <si>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</si>
  <si>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</si>
  <si>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</si>
  <si>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</si>
  <si>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</si>
  <si>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</si>
  <si>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</si>
  <si>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</si>
  <si>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</si>
  <si>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</si>
  <si>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</si>
  <si>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</si>
  <si>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</si>
  <si>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</si>
  <si>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</si>
  <si>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</si>
  <si>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</si>
  <si>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</si>
  <si>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</si>
  <si>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</si>
  <si>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</si>
  <si>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</si>
  <si>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</si>
  <si>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</si>
  <si>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</si>
  <si>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</si>
  <si>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</si>
  <si>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</si>
  <si>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</si>
  <si>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</si>
  <si>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</si>
  <si>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</si>
  <si>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</si>
  <si>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</si>
  <si>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</si>
  <si>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</si>
  <si>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</si>
  <si>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</si>
  <si>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</si>
  <si>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</si>
  <si>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</si>
  <si>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</si>
  <si>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</si>
  <si>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</si>
  <si>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</si>
  <si>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</si>
  <si>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</si>
  <si>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</si>
  <si>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</si>
  <si>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</si>
  <si>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</si>
  <si>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</si>
  <si>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</si>
  <si>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</si>
  <si>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</si>
  <si>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</si>
  <si>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</si>
  <si>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</si>
  <si>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</si>
  <si>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</si>
  <si>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</si>
  <si>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</si>
  <si>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</si>
  <si>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</si>
  <si>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</si>
  <si>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</si>
  <si>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</si>
  <si>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</si>
  <si>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</si>
  <si>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</si>
  <si>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</si>
  <si>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</si>
  <si>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</si>
  <si>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</si>
  <si>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</si>
  <si>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</si>
  <si>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</si>
  <si>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</si>
  <si>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</si>
  <si>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</si>
  <si>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</si>
  <si>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</si>
  <si>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</si>
  <si>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</si>
  <si>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</si>
  <si>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</si>
  <si>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</si>
  <si>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</si>
  <si>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</si>
  <si>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</si>
  <si>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</si>
  <si>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</si>
  <si>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</si>
  <si>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</si>
  <si>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</si>
  <si>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</si>
  <si>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</si>
  <si>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</si>
  <si>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</si>
  <si>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</si>
  <si>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</si>
  <si>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</si>
  <si>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</si>
  <si>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</si>
  <si>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</si>
  <si>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</si>
  <si>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</si>
  <si>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</si>
  <si>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</si>
  <si>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</si>
  <si>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</si>
  <si>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</si>
  <si>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</si>
  <si>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</si>
  <si>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</si>
  <si>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</si>
  <si>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</si>
  <si>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</si>
  <si>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</si>
  <si>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</si>
  <si>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</si>
  <si>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</si>
  <si>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</si>
  <si>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</si>
  <si>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</si>
  <si>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</si>
  <si>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</si>
  <si>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</si>
  <si>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</si>
  <si>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</si>
  <si>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</si>
  <si>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</si>
  <si>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</si>
  <si>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</si>
  <si>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</si>
  <si>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</si>
  <si>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</si>
  <si>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</si>
  <si>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</si>
  <si>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</si>
  <si>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</si>
  <si>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</si>
  <si>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</si>
  <si>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</si>
  <si>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</si>
  <si>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</si>
  <si>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</si>
  <si>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</si>
  <si>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</si>
  <si>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</si>
  <si>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</si>
  <si>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</si>
  <si>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</si>
  <si>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</si>
  <si>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</si>
  <si>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</si>
  <si>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</si>
  <si>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</si>
  <si>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</si>
  <si>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</si>
  <si>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</si>
  <si>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</si>
  <si>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</si>
  <si>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</si>
  <si>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</si>
  <si>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</si>
  <si>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</si>
  <si>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</si>
  <si>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</si>
  <si>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</si>
  <si>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</si>
  <si>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</si>
  <si>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</si>
  <si>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</si>
  <si>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</si>
  <si>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</si>
  <si>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</si>
  <si>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</si>
  <si>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</si>
  <si>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</si>
  <si>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</si>
  <si>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</si>
  <si>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</si>
  <si>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</si>
  <si>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</si>
  <si>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</si>
  <si>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</si>
  <si>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</si>
  <si>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</si>
  <si>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</si>
  <si>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</si>
  <si>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</si>
  <si>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</si>
  <si>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</si>
  <si>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</si>
  <si>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</si>
  <si>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</si>
  <si>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</si>
  <si>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</si>
  <si>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</si>
  <si>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</si>
  <si>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</si>
  <si>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</si>
  <si>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</si>
  <si>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</si>
  <si>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</si>
  <si>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</si>
  <si>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</si>
  <si>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</si>
  <si>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</si>
  <si>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</si>
  <si>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</si>
  <si>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</si>
  <si>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</si>
  <si>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</si>
  <si>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</si>
  <si>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</si>
  <si>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</si>
  <si>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</si>
  <si>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</si>
  <si>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</si>
  <si>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</si>
  <si>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</si>
  <si>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</si>
  <si>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</si>
  <si>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</si>
  <si>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</si>
  <si>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</si>
  <si>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</si>
  <si>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</si>
  <si>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</si>
  <si>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</si>
  <si>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</si>
  <si>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</si>
  <si>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</si>
  <si>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</si>
  <si>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</si>
  <si>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</si>
  <si>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</si>
  <si>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</si>
  <si>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</si>
  <si>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</si>
  <si>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</si>
  <si>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</si>
  <si>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</si>
  <si>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</si>
  <si>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</si>
  <si>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</si>
  <si>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</si>
  <si>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</si>
  <si>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</si>
  <si>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</si>
  <si>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</si>
  <si>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</si>
  <si>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</si>
  <si>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</si>
  <si>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</si>
  <si>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</si>
  <si>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</si>
  <si>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</si>
  <si>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</si>
  <si>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</si>
  <si>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</si>
  <si>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</si>
  <si>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</si>
  <si>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</si>
  <si>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</si>
  <si>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</si>
  <si>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</si>
  <si>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</si>
  <si>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</si>
  <si>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</si>
  <si>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</si>
  <si>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</si>
  <si>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</si>
  <si>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</si>
  <si>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</si>
  <si>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</si>
  <si>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</si>
  <si>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</si>
  <si>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</si>
  <si>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</si>
  <si>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</si>
  <si>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</si>
  <si>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</si>
  <si>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</si>
  <si>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</si>
  <si>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</si>
  <si>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</si>
  <si>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</si>
  <si>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</si>
  <si>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</si>
  <si>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</si>
  <si>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</si>
  <si>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</si>
  <si>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</si>
  <si>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</si>
  <si>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</si>
  <si>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</si>
  <si>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</si>
  <si>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</si>
  <si>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</si>
  <si>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</si>
  <si>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</si>
  <si>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</si>
  <si>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</si>
  <si>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</si>
  <si>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</si>
  <si>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</si>
  <si>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</si>
  <si>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</si>
  <si>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</si>
  <si>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</si>
  <si>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</si>
  <si>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</si>
  <si>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</si>
  <si>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</si>
  <si>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</si>
  <si>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</si>
  <si>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</si>
  <si>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</si>
  <si>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</si>
  <si>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</si>
  <si>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</si>
  <si>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</si>
  <si>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</si>
  <si>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</si>
  <si>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</si>
  <si>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</si>
  <si>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</si>
  <si>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</si>
  <si>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</si>
  <si>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</si>
  <si>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</si>
  <si>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</si>
  <si>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</si>
  <si>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</si>
  <si>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</si>
  <si>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</si>
  <si>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</si>
  <si>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</si>
  <si>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</si>
  <si>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</si>
  <si>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</si>
  <si>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</si>
  <si>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</si>
  <si>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</si>
  <si>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</si>
  <si>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</si>
  <si>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</si>
  <si>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</si>
  <si>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</si>
  <si>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</si>
  <si>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</si>
  <si>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</si>
  <si>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</si>
  <si>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</si>
  <si>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</si>
  <si>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</si>
  <si>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</si>
  <si>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</si>
  <si>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</si>
  <si>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</si>
  <si>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</si>
  <si>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</si>
  <si>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</si>
  <si>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</si>
  <si>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</si>
  <si>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</si>
  <si>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</si>
  <si>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</si>
  <si>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</si>
  <si>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</si>
  <si>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</si>
  <si>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</si>
  <si>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</si>
  <si>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</si>
  <si>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</si>
  <si>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</si>
  <si>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</si>
  <si>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</si>
  <si>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</si>
  <si>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</si>
  <si>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</si>
  <si>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</si>
  <si>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</si>
  <si>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</si>
  <si>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</si>
  <si>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</si>
  <si>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</si>
  <si>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</si>
  <si>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</si>
  <si>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</si>
  <si>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</si>
  <si>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</si>
  <si>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</si>
  <si>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</si>
  <si>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</si>
  <si>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</si>
  <si>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</si>
  <si>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</si>
  <si>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</si>
  <si>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</si>
  <si>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</si>
  <si>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</si>
  <si>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</si>
  <si>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</si>
  <si>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</si>
  <si>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</si>
  <si>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</si>
  <si>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</si>
  <si>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</si>
  <si>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</si>
  <si>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</si>
  <si>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</si>
  <si>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</si>
  <si>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</si>
  <si>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</si>
  <si>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</si>
  <si>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</si>
  <si>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</si>
  <si>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</si>
  <si>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</si>
  <si>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</si>
  <si>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</si>
  <si>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</si>
  <si>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</si>
  <si>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</si>
  <si>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</si>
  <si>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</si>
  <si>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</si>
  <si>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</si>
  <si>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</si>
  <si>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</si>
  <si>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</si>
  <si>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</si>
  <si>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</si>
  <si>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</si>
  <si>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</si>
  <si>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</si>
  <si>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</si>
  <si>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</si>
  <si>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</si>
  <si>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</si>
  <si>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</si>
  <si>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</si>
  <si>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</si>
  <si>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</si>
  <si>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</si>
  <si>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</si>
  <si>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</si>
  <si>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</si>
  <si>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</si>
  <si>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</si>
  <si>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</si>
  <si>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</si>
  <si>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</si>
  <si>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</si>
  <si>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</si>
  <si>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</si>
  <si>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</si>
  <si>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</si>
  <si>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</si>
  <si>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</si>
  <si>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</si>
  <si>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</si>
  <si>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</si>
  <si>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</si>
  <si>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</si>
  <si>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</si>
  <si>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</si>
  <si>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</si>
  <si>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</si>
  <si>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</si>
  <si>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</si>
  <si>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</si>
  <si>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</si>
  <si>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</si>
  <si>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</si>
  <si>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</si>
  <si>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</si>
  <si>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</si>
  <si>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</si>
  <si>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</si>
  <si>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</si>
  <si>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</si>
  <si>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</si>
  <si>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</si>
  <si>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</si>
  <si>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</si>
  <si>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</si>
  <si>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</si>
  <si>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</si>
  <si>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</si>
  <si>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</si>
  <si>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</si>
  <si>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</si>
  <si>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</si>
  <si>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</si>
  <si>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</si>
  <si>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</si>
  <si>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</si>
  <si>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</si>
  <si>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</si>
  <si>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</si>
  <si>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</si>
  <si>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</si>
  <si>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</si>
  <si>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</si>
  <si>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</si>
  <si>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</si>
  <si>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</si>
  <si>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</si>
  <si>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</si>
  <si>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</si>
  <si>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</si>
  <si>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</si>
  <si>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</si>
  <si>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</si>
  <si>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</si>
  <si>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</si>
  <si>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</si>
  <si>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</si>
  <si>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</si>
  <si>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</si>
  <si>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</si>
  <si>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</si>
  <si>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</si>
  <si>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</si>
  <si>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</si>
  <si>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</si>
  <si>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</si>
  <si>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</si>
  <si>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</si>
  <si>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</si>
  <si>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</si>
  <si>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</si>
  <si>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</si>
  <si>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</si>
  <si>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</si>
  <si>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</si>
  <si>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</si>
  <si>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</si>
  <si>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</si>
  <si>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</si>
  <si>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</si>
  <si>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</si>
  <si>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</si>
  <si>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</si>
  <si>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</si>
  <si>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</si>
  <si>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</si>
  <si>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</si>
  <si>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</si>
  <si>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</si>
  <si>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</si>
  <si>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</si>
  <si>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</si>
  <si>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</si>
  <si>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</si>
  <si>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</si>
  <si>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</si>
  <si>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</si>
  <si>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</si>
  <si>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</si>
  <si>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</si>
  <si>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</si>
  <si>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</si>
  <si>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</si>
  <si>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</si>
  <si>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</si>
  <si>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</si>
  <si>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</si>
  <si>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</si>
  <si>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</si>
  <si>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</si>
  <si>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</si>
  <si>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</si>
  <si>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</si>
  <si>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</si>
  <si>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</si>
  <si>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</si>
  <si>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</si>
  <si>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</si>
  <si>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</si>
  <si>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</si>
  <si>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</si>
  <si>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</si>
  <si>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</si>
  <si>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</si>
  <si>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</si>
  <si>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</si>
  <si>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</si>
  <si>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</si>
  <si>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</si>
  <si>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</si>
  <si>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</si>
  <si>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</si>
  <si>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</si>
  <si>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</si>
  <si>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</si>
  <si>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</si>
  <si>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</si>
  <si>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</si>
  <si>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</si>
  <si>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</si>
  <si>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</si>
  <si>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</si>
  <si>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</si>
  <si>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</si>
  <si>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</si>
  <si>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</si>
  <si>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</si>
  <si>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</si>
  <si>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</si>
  <si>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</si>
  <si>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</si>
  <si>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</si>
  <si>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</si>
  <si>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</si>
  <si>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</si>
  <si>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</si>
  <si>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</si>
  <si>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</si>
  <si>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</si>
  <si>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</si>
  <si>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</si>
  <si>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</si>
  <si>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</si>
  <si>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</si>
  <si>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</si>
  <si>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</si>
  <si>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</si>
  <si>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</si>
  <si>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</si>
  <si>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</si>
  <si>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</si>
  <si>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</si>
  <si>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</si>
  <si>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</si>
  <si>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</si>
  <si>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</si>
  <si>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</si>
  <si>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</si>
  <si>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</si>
  <si>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</si>
  <si>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</si>
  <si>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</si>
  <si>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</si>
  <si>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</si>
  <si>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</si>
  <si>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</si>
  <si>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</si>
  <si>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</si>
  <si>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</si>
  <si>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</si>
  <si>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</si>
  <si>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</si>
  <si>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</si>
  <si>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</si>
  <si>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</si>
  <si>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</si>
  <si>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</si>
  <si>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</si>
  <si>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</si>
  <si>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</si>
  <si>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</si>
  <si>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</si>
  <si>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</si>
  <si>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</si>
  <si>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</si>
  <si>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</si>
  <si>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</si>
  <si>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</si>
  <si>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</si>
  <si>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</si>
  <si>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</si>
  <si>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</si>
  <si>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</si>
  <si>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</si>
  <si>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</si>
  <si>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</si>
  <si>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</si>
  <si>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</si>
  <si>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</si>
  <si>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</si>
  <si>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</si>
  <si>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</si>
  <si>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</si>
  <si>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</si>
  <si>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</si>
  <si>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</si>
  <si>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</si>
  <si>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</si>
  <si>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</si>
  <si>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</si>
  <si>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</si>
  <si>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</si>
  <si>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</si>
  <si>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</si>
  <si>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</si>
  <si>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</si>
  <si>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</si>
  <si>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</si>
  <si>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</si>
  <si>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</si>
  <si>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</si>
  <si>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</si>
  <si>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</si>
  <si>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</si>
  <si>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</si>
  <si>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</si>
  <si>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</si>
  <si>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</si>
  <si>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</si>
  <si>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</si>
  <si>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</si>
  <si>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</si>
  <si>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</si>
  <si>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</si>
  <si>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</si>
  <si>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</si>
  <si>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</si>
  <si>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</si>
  <si>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</si>
  <si>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</si>
  <si>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</si>
  <si>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</si>
  <si>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</si>
  <si>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</si>
  <si>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</si>
  <si>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</si>
  <si>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</si>
  <si>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</si>
  <si>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</si>
  <si>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</si>
  <si>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</si>
  <si>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</si>
  <si>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</si>
  <si>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</si>
  <si>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</si>
  <si>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</si>
  <si>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</si>
  <si>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</si>
  <si>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</si>
  <si>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</si>
  <si>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</si>
  <si>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</si>
  <si>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</si>
  <si>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</si>
  <si>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</si>
  <si>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</si>
  <si>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</si>
  <si>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</si>
  <si>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</si>
  <si>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</si>
  <si>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</si>
  <si>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</si>
  <si>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</si>
  <si>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</si>
  <si>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</si>
  <si>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</si>
  <si>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</si>
  <si>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</si>
  <si>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</si>
  <si>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</si>
  <si>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</si>
  <si>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</si>
  <si>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</si>
  <si>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</si>
  <si>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</si>
  <si>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</si>
  <si>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</si>
  <si>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</si>
  <si>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</si>
  <si>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</si>
  <si>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</si>
  <si>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</si>
  <si>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</si>
  <si>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</si>
  <si>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</si>
  <si>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</si>
  <si>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</si>
  <si>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</si>
  <si>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</si>
  <si>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</si>
  <si>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</si>
  <si>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</si>
  <si>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</si>
  <si>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</si>
  <si>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</si>
  <si>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</si>
  <si>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</si>
  <si>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</si>
  <si>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</si>
  <si>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</si>
  <si>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</si>
  <si>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</si>
  <si>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</si>
  <si>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</si>
  <si>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</si>
  <si>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</si>
  <si>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</si>
  <si>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</si>
  <si>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</si>
  <si>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</si>
  <si>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</si>
  <si>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</si>
  <si>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</si>
  <si>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</si>
  <si>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</si>
  <si>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</si>
  <si>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</si>
  <si>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</si>
  <si>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</si>
  <si>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</si>
  <si>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</si>
  <si>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</si>
  <si>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</si>
  <si>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</si>
  <si>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</si>
  <si>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</si>
  <si>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</si>
  <si>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</si>
  <si>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</si>
  <si>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</si>
  <si>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</si>
  <si>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</si>
  <si>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</si>
  <si>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</si>
  <si>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</si>
  <si>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</si>
  <si>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</si>
  <si>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</si>
  <si>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</si>
  <si>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</si>
  <si>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</si>
  <si>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</si>
  <si>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</si>
  <si>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</si>
  <si>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</si>
  <si>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</si>
  <si>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</si>
  <si>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</si>
  <si>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</si>
  <si>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</si>
  <si>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</si>
  <si>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</si>
  <si>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</si>
  <si>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</si>
  <si>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</si>
  <si>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</si>
  <si>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</si>
  <si>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</si>
  <si>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</si>
  <si>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</si>
  <si>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</si>
  <si>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</si>
  <si>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</si>
  <si>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</si>
  <si>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</si>
  <si>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</si>
  <si>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</si>
  <si>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</si>
  <si>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</si>
  <si>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</si>
  <si>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</si>
  <si>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</si>
  <si>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</si>
  <si>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</si>
  <si>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</si>
  <si>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</si>
  <si>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</si>
  <si>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</si>
  <si>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</si>
  <si>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</si>
  <si>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</si>
  <si>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</si>
  <si>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</si>
  <si>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</si>
  <si>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</si>
  <si>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</si>
  <si>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</si>
  <si>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</si>
  <si>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</si>
  <si>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</si>
  <si>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</si>
  <si>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</si>
  <si>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</si>
  <si>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</si>
  <si>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</si>
  <si>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</si>
  <si>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</si>
  <si>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</si>
  <si>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</si>
  <si>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</si>
  <si>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</si>
  <si>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</si>
  <si>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</si>
  <si>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</si>
  <si>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</si>
  <si>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</si>
  <si>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</si>
  <si>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</si>
  <si>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</si>
  <si>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</si>
  <si>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</si>
  <si>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</si>
  <si>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</si>
  <si>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</si>
  <si>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</si>
  <si>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</si>
  <si>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</si>
  <si>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</si>
  <si>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</si>
  <si>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</si>
  <si>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</si>
  <si>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</si>
  <si>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</si>
  <si>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</si>
  <si>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</si>
  <si>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</si>
  <si>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</si>
  <si>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</si>
  <si>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</si>
  <si>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</si>
  <si>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</si>
  <si>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</si>
  <si>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</si>
  <si>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</si>
  <si>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</si>
  <si>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</si>
  <si>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</si>
  <si>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</si>
  <si>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</si>
  <si>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</si>
  <si>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</si>
  <si>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</si>
  <si>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</si>
  <si>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</si>
  <si>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</si>
  <si>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</si>
  <si>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</si>
  <si>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</si>
  <si>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</si>
  <si>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</si>
  <si>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</si>
  <si>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</si>
  <si>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</si>
  <si>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</si>
  <si>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</si>
  <si>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</si>
  <si>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</si>
  <si>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</si>
  <si>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</si>
  <si>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</si>
  <si>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</si>
  <si>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</si>
  <si>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</si>
  <si>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</si>
  <si>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</si>
  <si>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</si>
  <si>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</si>
  <si>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</si>
  <si>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</si>
  <si>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</si>
  <si>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</si>
  <si>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</si>
  <si>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</si>
  <si>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</si>
  <si>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</si>
  <si>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</si>
  <si>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</si>
  <si>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</si>
  <si>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</si>
  <si>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</si>
  <si>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</si>
  <si>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</si>
  <si>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</si>
  <si>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</si>
  <si>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</si>
  <si>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</si>
  <si>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</si>
  <si>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</si>
  <si>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</si>
  <si>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</si>
  <si>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</si>
  <si>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</si>
  <si>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</si>
  <si>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</si>
  <si>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</si>
  <si>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</si>
  <si>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</si>
  <si>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</si>
  <si>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</si>
  <si>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</si>
  <si>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</si>
  <si>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</si>
  <si>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</si>
  <si>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</si>
  <si>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</si>
  <si>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</si>
  <si>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</si>
  <si>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</si>
  <si>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</si>
  <si>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</si>
  <si>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</si>
  <si>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</si>
  <si>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</si>
  <si>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</si>
  <si>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</si>
  <si>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</si>
  <si>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</si>
  <si>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</si>
  <si>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</si>
  <si>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</si>
  <si>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</si>
  <si>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</si>
  <si>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</si>
  <si>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</si>
  <si>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</si>
  <si>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</si>
  <si>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</si>
  <si>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</si>
  <si>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</si>
  <si>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</si>
  <si>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</si>
  <si>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</si>
  <si>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</si>
  <si>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</si>
  <si>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</si>
  <si>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</si>
  <si>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</si>
  <si>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</si>
  <si>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</si>
  <si>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</si>
  <si>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</si>
  <si>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</si>
  <si>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</si>
  <si>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</si>
  <si>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</si>
  <si>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</si>
  <si>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</si>
  <si>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</si>
  <si>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</si>
  <si>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</si>
  <si>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</si>
  <si>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</si>
  <si>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</si>
  <si>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</si>
  <si>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</si>
  <si>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</si>
  <si>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</si>
  <si>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</si>
  <si>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</si>
  <si>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</si>
  <si>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</si>
  <si>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</si>
  <si>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</si>
  <si>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</si>
  <si>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</si>
  <si>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</si>
  <si>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</si>
  <si>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</si>
  <si>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</si>
  <si>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</si>
  <si>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</si>
  <si>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</si>
  <si>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</si>
  <si>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</si>
  <si>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</si>
  <si>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</si>
  <si>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</si>
  <si>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</si>
  <si>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</si>
  <si>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</si>
  <si>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</si>
  <si>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</si>
  <si>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</si>
  <si>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</si>
  <si>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</si>
  <si>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</si>
  <si>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</si>
  <si>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</si>
  <si>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</si>
  <si>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</si>
  <si>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</si>
  <si>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</si>
  <si>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</si>
  <si>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</si>
  <si>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</si>
  <si>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</si>
  <si>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</si>
  <si>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</si>
  <si>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</si>
  <si>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</si>
  <si>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</si>
  <si>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</si>
  <si>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</si>
  <si>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</si>
  <si>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</si>
  <si>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</si>
  <si>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</si>
  <si>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</si>
  <si>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</si>
  <si>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</si>
  <si>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</si>
  <si>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</si>
  <si>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</si>
  <si>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</si>
  <si>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</si>
  <si>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</si>
  <si>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</si>
  <si>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</si>
  <si>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</si>
  <si>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</si>
  <si>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</si>
  <si>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</si>
  <si>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</si>
  <si>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</si>
  <si>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</si>
  <si>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</si>
  <si>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</si>
  <si>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</si>
  <si>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</si>
  <si>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</si>
  <si>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</si>
  <si>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</si>
  <si>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</si>
  <si>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</si>
  <si>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</si>
  <si>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</si>
  <si>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</si>
  <si>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</si>
  <si>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</si>
  <si>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</si>
  <si>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</si>
  <si>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</si>
  <si>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</si>
  <si>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</si>
  <si>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</si>
  <si>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</si>
  <si>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</si>
  <si>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</si>
  <si>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</si>
  <si>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</si>
  <si>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</si>
  <si>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</si>
  <si>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</si>
  <si>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</si>
  <si>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</si>
  <si>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</si>
  <si>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</si>
  <si>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</si>
  <si>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</si>
  <si>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</si>
  <si>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</si>
  <si>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</si>
  <si>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</si>
  <si>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</si>
  <si>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</si>
  <si>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</si>
  <si>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</si>
  <si>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</si>
  <si>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</si>
  <si>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</si>
  <si>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</si>
  <si>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</si>
  <si>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</si>
  <si>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</si>
  <si>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</si>
  <si>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</si>
  <si>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</si>
  <si>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</si>
  <si>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</si>
  <si>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</si>
  <si>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</si>
  <si>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</si>
  <si>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</si>
  <si>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</si>
  <si>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</si>
  <si>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</si>
  <si>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</si>
  <si>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</si>
  <si>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</si>
  <si>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</si>
  <si>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</si>
  <si>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</si>
  <si>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</si>
  <si>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</si>
  <si>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</si>
  <si>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</si>
  <si>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</si>
  <si>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</si>
  <si>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</si>
  <si>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</si>
  <si>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</si>
  <si>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</si>
  <si>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</si>
  <si>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</si>
  <si>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</si>
  <si>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</si>
  <si>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</si>
  <si>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</si>
  <si>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</si>
  <si>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</si>
  <si>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</si>
  <si>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</si>
  <si>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</si>
  <si>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</si>
  <si>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</si>
  <si>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</si>
  <si>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</si>
  <si>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</si>
  <si>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</si>
  <si>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</si>
  <si>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</si>
  <si>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</si>
  <si>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</si>
  <si>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</si>
  <si>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</si>
  <si>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</si>
  <si>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</si>
  <si>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</si>
  <si>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</si>
  <si>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</si>
  <si>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</si>
  <si>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</si>
  <si>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</si>
  <si>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</si>
  <si>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</si>
  <si>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</si>
  <si>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</si>
  <si>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</si>
  <si>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</si>
  <si>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</si>
  <si>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</si>
  <si>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</si>
  <si>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</si>
  <si>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</si>
  <si>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</si>
  <si>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</si>
  <si>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</si>
  <si>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</si>
  <si>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</si>
  <si>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</si>
  <si>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</si>
  <si>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</si>
  <si>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</si>
  <si>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</si>
  <si>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</si>
  <si>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</si>
  <si>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</si>
  <si>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</si>
  <si>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</si>
  <si>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</si>
  <si>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</si>
  <si>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</si>
  <si>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</si>
  <si>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</si>
  <si>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</si>
  <si>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</si>
  <si>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</si>
  <si>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</si>
  <si>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</si>
  <si>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</si>
  <si>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</si>
  <si>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</si>
  <si>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</si>
  <si>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</si>
  <si>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</si>
  <si>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</si>
  <si>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</si>
  <si>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</si>
  <si>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</si>
  <si>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</si>
  <si>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</si>
  <si>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</si>
  <si>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</si>
  <si>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</si>
  <si>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</si>
  <si>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</si>
  <si>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</si>
  <si>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</si>
  <si>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</si>
  <si>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</si>
  <si>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</si>
  <si>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</si>
  <si>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</si>
  <si>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</si>
  <si>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</si>
  <si>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</si>
  <si>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</si>
  <si>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</si>
  <si>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</si>
  <si>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</si>
  <si>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</si>
  <si>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</si>
  <si>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</si>
  <si>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</si>
  <si>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</si>
  <si>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</si>
  <si>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</si>
  <si>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</si>
  <si>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</si>
  <si>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</si>
  <si>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</si>
  <si>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</si>
  <si>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</si>
  <si>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</si>
  <si>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</si>
  <si>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</si>
  <si>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</si>
  <si>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</si>
  <si>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</si>
  <si>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</si>
  <si>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</si>
  <si>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</si>
  <si>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</si>
  <si>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</si>
  <si>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</si>
  <si>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</si>
  <si>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</si>
  <si>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</si>
  <si>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</si>
  <si>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</si>
  <si>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</si>
  <si>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</si>
  <si>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</si>
  <si>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</si>
  <si>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</si>
  <si>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</si>
  <si>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</si>
  <si>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</si>
  <si>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</si>
  <si>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</si>
  <si>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</si>
  <si>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</si>
  <si>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</si>
  <si>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</si>
  <si>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</si>
  <si>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</si>
  <si>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</si>
  <si>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</si>
  <si>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</si>
  <si>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</si>
  <si>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</si>
  <si>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</si>
  <si>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</si>
  <si>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</si>
  <si>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</si>
  <si>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</si>
  <si>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</si>
  <si>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</si>
  <si>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</si>
  <si>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</si>
  <si>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</si>
  <si>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</si>
  <si>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</si>
  <si>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</si>
  <si>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</si>
  <si>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</si>
  <si>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</si>
  <si>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</si>
  <si>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</si>
  <si>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</si>
  <si>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</si>
  <si>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</si>
  <si>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</si>
  <si>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</si>
  <si>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</si>
  <si>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</si>
  <si>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</si>
  <si>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</si>
  <si>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</si>
  <si>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</si>
  <si>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</si>
  <si>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</si>
  <si>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</si>
  <si>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</si>
  <si>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</si>
  <si>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</si>
  <si>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</si>
  <si>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</si>
  <si>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</si>
  <si>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</si>
  <si>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</si>
  <si>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</si>
  <si>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</si>
  <si>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</si>
  <si>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</si>
  <si>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</si>
  <si>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</si>
  <si>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</si>
  <si>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</si>
  <si>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</si>
  <si>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</si>
  <si>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</si>
  <si>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</si>
  <si>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</si>
  <si>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</si>
  <si>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</si>
  <si>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</si>
  <si>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</si>
  <si>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</si>
  <si>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</si>
  <si>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</si>
  <si>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</si>
  <si>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</si>
  <si>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</si>
  <si>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</si>
  <si>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</si>
  <si>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</si>
  <si>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</si>
  <si>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</si>
  <si>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</si>
  <si>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</si>
  <si>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</si>
  <si>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</si>
  <si>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</si>
  <si>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</si>
  <si>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</si>
  <si>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</si>
  <si>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</si>
  <si>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</si>
  <si>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</si>
  <si>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</si>
  <si>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</si>
  <si>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</si>
  <si>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</si>
  <si>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</si>
  <si>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</si>
  <si>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</si>
  <si>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</si>
  <si>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</si>
  <si>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</si>
  <si>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</si>
  <si>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</si>
  <si>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</si>
  <si>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</si>
  <si>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</si>
  <si>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</si>
  <si>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</si>
  <si>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</si>
  <si>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</si>
  <si>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</si>
  <si>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</si>
  <si>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</si>
  <si>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</si>
  <si>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</si>
  <si>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</si>
  <si>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</si>
  <si>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</si>
  <si>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</si>
  <si>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</si>
  <si>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</si>
  <si>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</si>
  <si>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</si>
  <si>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</si>
  <si>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</si>
  <si>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</si>
  <si>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</si>
  <si>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</si>
  <si>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</si>
  <si>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</si>
  <si>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</si>
  <si>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</si>
  <si>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</si>
  <si>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</si>
  <si>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</si>
  <si>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</si>
  <si>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</si>
  <si>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</si>
  <si>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</si>
  <si>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</si>
  <si>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</si>
  <si>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</si>
  <si>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</si>
  <si>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</si>
  <si>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</si>
  <si>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</si>
  <si>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</si>
  <si>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</si>
  <si>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</si>
  <si>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</si>
  <si>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</si>
  <si>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</si>
  <si>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</si>
  <si>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</si>
  <si>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</si>
  <si>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</si>
  <si>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</si>
  <si>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</si>
  <si>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</si>
  <si>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</si>
  <si>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</si>
  <si>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</si>
  <si>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</si>
  <si>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</si>
  <si>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</si>
  <si>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</si>
  <si>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</si>
  <si>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</si>
  <si>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</si>
  <si>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</si>
  <si>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</si>
  <si>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</si>
  <si>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</si>
  <si>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</si>
  <si>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</si>
  <si>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</si>
  <si>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</si>
  <si>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</si>
  <si>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</si>
  <si>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</si>
  <si>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</si>
  <si>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</si>
  <si>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</si>
  <si>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</si>
  <si>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</si>
  <si>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</si>
  <si>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</si>
  <si>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</si>
  <si>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</si>
  <si>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</si>
  <si>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</si>
  <si>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</si>
  <si>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</si>
  <si>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</si>
  <si>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</si>
  <si>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</si>
  <si>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</si>
  <si>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</si>
  <si>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</si>
  <si>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</si>
  <si>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</si>
  <si>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</si>
  <si>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</si>
  <si>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</si>
  <si>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</si>
  <si>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</si>
  <si>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</si>
  <si>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</si>
  <si>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</si>
  <si>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</si>
  <si>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</si>
  <si>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</si>
  <si>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</si>
  <si>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</si>
  <si>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</si>
  <si>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</si>
  <si>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</si>
  <si>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</si>
  <si>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</si>
  <si>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</si>
  <si>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</si>
  <si>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</si>
  <si>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</si>
  <si>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</si>
  <si>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</si>
  <si>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</si>
  <si>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</si>
  <si>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</si>
  <si>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</si>
  <si>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</si>
  <si>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</si>
  <si>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</si>
  <si>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</si>
  <si>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</si>
  <si>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</si>
  <si>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</si>
  <si>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</si>
  <si>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</si>
  <si>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</si>
  <si>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</si>
  <si>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</si>
  <si>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</si>
  <si>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</si>
  <si>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</si>
  <si>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</si>
  <si>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</si>
  <si>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</si>
  <si>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</si>
  <si>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</si>
  <si>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</si>
  <si>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</si>
  <si>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</si>
  <si>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</si>
  <si>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</si>
  <si>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</si>
  <si>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</si>
  <si>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</si>
  <si>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</si>
  <si>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</si>
  <si>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</si>
  <si>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</si>
  <si>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</si>
  <si>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</si>
  <si>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</si>
  <si>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</si>
  <si>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</si>
  <si>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</si>
  <si>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</si>
  <si>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</si>
  <si>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</si>
  <si>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</si>
  <si>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</si>
  <si>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</si>
  <si>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</si>
  <si>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</si>
  <si>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</si>
  <si>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</si>
  <si>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</si>
  <si>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</si>
  <si>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</si>
  <si>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</si>
  <si>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</si>
  <si>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</si>
  <si>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</si>
  <si>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</si>
  <si>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</si>
  <si>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</si>
  <si>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</si>
  <si>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</si>
  <si>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</si>
  <si>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</si>
  <si>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</si>
  <si>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</si>
  <si>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</si>
  <si>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</si>
  <si>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</si>
  <si>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</si>
  <si>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</si>
  <si>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</si>
  <si>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</si>
  <si>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</si>
  <si>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</si>
  <si>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</si>
  <si>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</si>
  <si>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</si>
  <si>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</si>
  <si>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</si>
  <si>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</si>
  <si>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</si>
  <si>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</si>
  <si>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</si>
  <si>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</si>
  <si>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</si>
  <si>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</si>
  <si>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</si>
  <si>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</si>
  <si>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</si>
  <si>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</si>
  <si>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</si>
  <si>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</si>
  <si>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</si>
  <si>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</si>
  <si>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</si>
  <si>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</si>
  <si>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</si>
  <si>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</si>
  <si>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</si>
  <si>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</si>
  <si>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</si>
  <si>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</si>
  <si>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</si>
  <si>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</si>
  <si>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</si>
  <si>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</si>
  <si>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</si>
  <si>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</si>
  <si>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</si>
  <si>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</si>
  <si>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</si>
  <si>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</si>
  <si>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</si>
  <si>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</si>
  <si>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</si>
  <si>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</si>
  <si>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</si>
  <si>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</si>
  <si>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</si>
  <si>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</si>
  <si>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</si>
  <si>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</si>
  <si>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</si>
  <si>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</si>
  <si>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</si>
  <si>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</si>
  <si>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</si>
  <si>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</si>
  <si>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</si>
  <si>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</si>
  <si>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</si>
  <si>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</si>
  <si>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</si>
  <si>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</si>
  <si>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</si>
  <si>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</si>
  <si>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</si>
  <si>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</si>
  <si>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</si>
  <si>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</si>
  <si>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</si>
  <si>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</si>
  <si>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</si>
  <si>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</si>
  <si>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</si>
  <si>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</si>
  <si>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</si>
  <si>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</si>
  <si>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</si>
  <si>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</si>
  <si>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</si>
  <si>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</si>
  <si>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</si>
  <si>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</si>
  <si>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</si>
  <si>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</si>
  <si>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</si>
  <si>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</si>
  <si>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</si>
  <si>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</si>
  <si>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</si>
  <si>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</si>
  <si>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</si>
  <si>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</si>
  <si>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</si>
  <si>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</si>
  <si>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</si>
  <si>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</si>
  <si>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</si>
  <si>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</si>
  <si>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</si>
  <si>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</si>
  <si>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</si>
  <si>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</si>
  <si>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</si>
  <si>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</si>
  <si>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</si>
  <si>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</si>
  <si>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</si>
  <si>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</si>
  <si>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</si>
  <si>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</si>
  <si>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</si>
  <si>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</si>
  <si>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</si>
  <si>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</si>
  <si>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</si>
  <si>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</si>
  <si>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</si>
  <si>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</si>
  <si>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</si>
  <si>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</si>
  <si>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</si>
  <si>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</si>
  <si>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</si>
  <si>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</si>
  <si>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</si>
  <si>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</si>
  <si>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</si>
  <si>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</si>
  <si>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</si>
  <si>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</si>
  <si>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</si>
  <si>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</si>
  <si>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</si>
  <si>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</si>
  <si>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</si>
  <si>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</si>
  <si>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</si>
  <si>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</si>
  <si>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</si>
  <si>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</si>
  <si>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</si>
  <si>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</si>
  <si>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</si>
  <si>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</si>
  <si>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</si>
  <si>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</si>
  <si>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</si>
  <si>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</si>
  <si>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</si>
  <si>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</si>
  <si>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</si>
  <si>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</si>
  <si>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</si>
  <si>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</si>
  <si>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</si>
  <si>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</si>
  <si>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</si>
  <si>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</si>
  <si>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</si>
  <si>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</si>
  <si>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</si>
  <si>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</si>
  <si>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</si>
  <si>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</si>
  <si>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</si>
  <si>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</si>
  <si>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</si>
  <si>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</si>
  <si>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</si>
  <si>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</si>
  <si>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</si>
  <si>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</si>
  <si>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</si>
  <si>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</si>
  <si>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</si>
  <si>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</si>
  <si>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</si>
  <si>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</si>
  <si>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</si>
  <si>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</si>
  <si>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</si>
  <si>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</si>
  <si>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</si>
  <si>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</si>
  <si>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</si>
  <si>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</si>
  <si>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</si>
  <si>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</si>
  <si>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</si>
  <si>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</si>
  <si>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</si>
  <si>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</si>
  <si>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</si>
  <si>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</si>
  <si>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</si>
  <si>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</si>
  <si>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</si>
  <si>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</si>
  <si>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</si>
  <si>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</si>
  <si>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</si>
  <si>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</si>
  <si>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</si>
  <si>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</si>
  <si>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</si>
  <si>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</si>
  <si>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</si>
  <si>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</si>
  <si>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</si>
  <si>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</si>
  <si>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</si>
  <si>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</si>
  <si>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</si>
  <si>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</si>
  <si>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</si>
  <si>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</si>
  <si>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</si>
  <si>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</si>
  <si>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</si>
  <si>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</si>
  <si>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</si>
  <si>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</si>
  <si>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</si>
  <si>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</si>
  <si>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</si>
  <si>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</si>
  <si>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</si>
  <si>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</si>
  <si>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</si>
  <si>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</si>
  <si>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</si>
  <si>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</si>
  <si>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</si>
  <si>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</si>
  <si>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</si>
  <si>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</si>
  <si>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</si>
  <si>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</si>
  <si>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</si>
  <si>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</si>
  <si>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</si>
  <si>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</si>
  <si>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</si>
  <si>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</si>
  <si>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</si>
  <si>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</si>
  <si>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</si>
  <si>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</si>
  <si>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</si>
  <si>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</si>
  <si>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</si>
  <si>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</si>
  <si>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</si>
  <si>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</si>
  <si>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</si>
  <si>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</si>
  <si>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</si>
  <si>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</si>
  <si>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</si>
  <si>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</si>
  <si>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</si>
  <si>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</si>
  <si>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</si>
  <si>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</si>
  <si>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</si>
  <si>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</si>
  <si>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</si>
  <si>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</si>
  <si>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</si>
  <si>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</si>
  <si>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</si>
  <si>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</si>
  <si>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</si>
  <si>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</si>
  <si>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</si>
  <si>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</si>
  <si>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</si>
  <si>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</si>
  <si>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</si>
  <si>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</si>
  <si>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</si>
  <si>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</si>
  <si>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</si>
  <si>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</si>
  <si>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</si>
  <si>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</si>
  <si>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</si>
  <si>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</si>
  <si>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</si>
  <si>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</si>
  <si>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</si>
  <si>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</si>
  <si>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</si>
  <si>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</si>
  <si>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</si>
  <si>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</si>
  <si>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</si>
  <si>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</si>
  <si>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</si>
  <si>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</si>
  <si>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</si>
  <si>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</si>
  <si>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</si>
  <si>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</si>
  <si>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</si>
  <si>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</si>
  <si>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</si>
  <si>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</si>
  <si>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</si>
  <si>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</si>
  <si>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</si>
  <si>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</si>
  <si>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</si>
  <si>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</si>
  <si>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</si>
  <si>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</si>
  <si>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</si>
  <si>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</si>
  <si>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</si>
  <si>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</si>
  <si>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</si>
  <si>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</si>
  <si>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</si>
  <si>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</si>
  <si>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</si>
  <si>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</si>
  <si>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</si>
  <si>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</si>
  <si>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</si>
  <si>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</si>
  <si>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</si>
  <si>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</si>
  <si>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</si>
  <si>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</si>
  <si>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</si>
  <si>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</si>
  <si>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</si>
  <si>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</si>
  <si>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</si>
  <si>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</si>
  <si>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</si>
  <si>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</si>
  <si>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</si>
  <si>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</si>
  <si>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</si>
  <si>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</si>
  <si>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</si>
  <si>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</si>
  <si>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</si>
  <si>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</si>
  <si>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</si>
  <si>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</si>
  <si>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</si>
  <si>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</si>
  <si>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</si>
  <si>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</si>
  <si>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</si>
  <si>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</si>
  <si>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</si>
  <si>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</si>
  <si>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</si>
  <si>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</si>
  <si>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</si>
  <si>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</si>
  <si>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</si>
  <si>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</si>
  <si>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</si>
  <si>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</si>
  <si>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</si>
  <si>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</si>
  <si>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</si>
  <si>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</si>
  <si>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</si>
  <si>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</si>
  <si>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</si>
  <si>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</si>
  <si>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</si>
  <si>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</si>
  <si>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</si>
  <si>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</si>
  <si>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</si>
  <si>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</si>
  <si>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</si>
  <si>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</si>
  <si>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</si>
  <si>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</si>
  <si>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</si>
  <si>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</si>
  <si>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</si>
  <si>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</si>
  <si>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</si>
  <si>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</si>
  <si>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</si>
  <si>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</si>
  <si>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</si>
  <si>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</si>
  <si>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</si>
  <si>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</si>
  <si>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</si>
  <si>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</si>
  <si>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</si>
  <si>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</si>
  <si>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</si>
  <si>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</si>
  <si>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</si>
  <si>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</si>
  <si>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</si>
  <si>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</si>
  <si>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</si>
  <si>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</si>
  <si>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</si>
  <si>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</si>
  <si>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</si>
  <si>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</si>
  <si>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</si>
  <si>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</si>
  <si>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</si>
  <si>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</si>
  <si>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</si>
  <si>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</si>
  <si>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</si>
  <si>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</si>
  <si>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</si>
  <si>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</si>
  <si>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</si>
  <si>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</si>
  <si>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</si>
  <si>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</si>
  <si>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</si>
  <si>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</si>
  <si>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</si>
  <si>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</si>
  <si>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</si>
  <si>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</si>
  <si>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</si>
  <si>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</si>
  <si>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</si>
  <si>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</si>
  <si>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</si>
  <si>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</si>
  <si>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</si>
  <si>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</si>
  <si>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</si>
  <si>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</si>
  <si>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</si>
  <si>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</si>
  <si>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</si>
  <si>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</si>
  <si>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</si>
  <si>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</si>
  <si>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</si>
  <si>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</si>
  <si>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</si>
  <si>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</si>
  <si>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</si>
  <si>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</si>
  <si>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</si>
  <si>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</si>
  <si>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</si>
  <si>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</si>
  <si>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</si>
  <si>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</si>
  <si>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</si>
  <si>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</si>
  <si>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</si>
  <si>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</si>
  <si>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</si>
  <si>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</si>
  <si>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</si>
  <si>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</si>
  <si>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</si>
  <si>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</si>
  <si>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</si>
  <si>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</si>
  <si>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</si>
  <si>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</si>
  <si>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</si>
  <si>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</si>
  <si>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</si>
  <si>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</si>
  <si>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</si>
  <si>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</si>
  <si>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</si>
  <si>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</si>
  <si>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</si>
  <si>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</si>
  <si>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</si>
  <si>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</si>
  <si>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</si>
  <si>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</si>
  <si>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</si>
  <si>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</si>
  <si>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</si>
  <si>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</si>
  <si>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</si>
  <si>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</si>
  <si>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</si>
  <si>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</si>
  <si>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</si>
  <si>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</si>
  <si>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</si>
  <si>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</si>
  <si>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</si>
  <si>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</si>
  <si>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</si>
  <si>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</si>
  <si>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</si>
  <si>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</si>
  <si>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</si>
  <si>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</si>
  <si>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</si>
  <si>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</si>
  <si>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</si>
  <si>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</si>
  <si>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</si>
  <si>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</si>
  <si>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</si>
  <si>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</si>
  <si>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</si>
  <si>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</si>
  <si>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</si>
  <si>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</si>
  <si>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</si>
  <si>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</si>
  <si>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</si>
  <si>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</si>
  <si>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</si>
  <si>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</si>
  <si>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</si>
  <si>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</si>
  <si>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</si>
  <si>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</si>
  <si>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</si>
  <si>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</si>
  <si>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</si>
  <si>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</si>
  <si>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</si>
  <si>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</si>
  <si>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</si>
  <si>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</si>
  <si>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</si>
  <si>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</si>
  <si>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</si>
  <si>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</si>
  <si>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</si>
  <si>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</si>
  <si>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</si>
  <si>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</si>
  <si>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</si>
  <si>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</si>
  <si>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</si>
  <si>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</si>
  <si>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</si>
  <si>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</si>
  <si>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</si>
  <si>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</si>
  <si>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</si>
  <si>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</si>
  <si>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</si>
  <si>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</si>
  <si>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</si>
  <si>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</si>
  <si>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</si>
  <si>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</si>
  <si>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</si>
  <si>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</si>
  <si>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</si>
  <si>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</si>
  <si>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</si>
  <si>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</si>
  <si>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</si>
  <si>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</si>
  <si>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</si>
  <si>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</si>
  <si>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</si>
  <si>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</si>
  <si>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</si>
  <si>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</si>
  <si>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</si>
  <si>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</si>
  <si>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</si>
  <si>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</si>
  <si>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</si>
  <si>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</si>
  <si>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</si>
  <si>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</si>
  <si>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</si>
  <si>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</si>
  <si>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</si>
  <si>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</si>
  <si>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</si>
  <si>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</si>
  <si>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</si>
  <si>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</si>
  <si>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</si>
  <si>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</si>
  <si>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</si>
  <si>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</si>
  <si>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</si>
  <si>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</si>
  <si>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</si>
  <si>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</si>
  <si>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</si>
  <si>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</si>
  <si>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</si>
  <si>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</si>
  <si>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</si>
  <si>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</si>
  <si>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</si>
  <si>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</si>
  <si>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</si>
  <si>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</si>
  <si>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</si>
  <si>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</si>
  <si>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</si>
  <si>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</si>
  <si>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</si>
  <si>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</si>
  <si>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</si>
  <si>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</si>
  <si>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</si>
  <si>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</si>
  <si>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</si>
  <si>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</si>
  <si>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</si>
  <si>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</si>
  <si>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</si>
  <si>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</si>
  <si>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</si>
  <si>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</si>
  <si>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</si>
  <si>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</si>
  <si>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</si>
  <si>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</si>
  <si>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</si>
  <si>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</si>
  <si>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</si>
  <si>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</si>
  <si>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</si>
  <si>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</si>
  <si>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</si>
  <si>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</si>
  <si>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</si>
  <si>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</si>
  <si>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</si>
  <si>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</si>
  <si>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</si>
  <si>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</si>
  <si>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</si>
  <si>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</si>
  <si>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</si>
  <si>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</si>
  <si>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</si>
  <si>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</si>
  <si>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</si>
  <si>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</si>
  <si>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</si>
  <si>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</si>
  <si>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</si>
  <si>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</si>
  <si>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</si>
  <si>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</si>
  <si>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</si>
  <si>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</si>
  <si>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</si>
  <si>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</si>
  <si>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</si>
  <si>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</si>
  <si>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</si>
  <si>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</si>
  <si>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</si>
  <si>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</si>
  <si>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</si>
  <si>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</si>
  <si>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</si>
  <si>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</si>
  <si>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</si>
  <si>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</si>
  <si>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</si>
  <si>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</si>
  <si>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</si>
  <si>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</si>
  <si>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</si>
  <si>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</si>
  <si>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</si>
  <si>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</si>
  <si>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</si>
  <si>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</si>
  <si>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</si>
  <si>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</si>
  <si>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</si>
  <si>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</si>
  <si>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</si>
  <si>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</si>
  <si>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</si>
  <si>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</si>
  <si>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</si>
  <si>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</si>
  <si>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</si>
  <si>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</si>
  <si>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</si>
  <si>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</si>
  <si>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</si>
  <si>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</si>
  <si>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</si>
  <si>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</si>
  <si>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</si>
  <si>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</si>
  <si>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</si>
  <si>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</si>
  <si>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</si>
  <si>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</si>
  <si>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</si>
  <si>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</si>
  <si>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</si>
  <si>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</si>
  <si>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</si>
  <si>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</si>
  <si>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</si>
  <si>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</si>
  <si>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</si>
  <si>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</si>
  <si>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</si>
  <si>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</si>
  <si>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</si>
  <si>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</si>
  <si>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</si>
  <si>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</si>
  <si>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</si>
  <si>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</si>
  <si>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</si>
  <si>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</si>
  <si>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</si>
  <si>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</si>
  <si>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</si>
  <si>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</si>
  <si>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</si>
  <si>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</si>
  <si>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</si>
  <si>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</si>
  <si>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</si>
  <si>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</si>
  <si>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</si>
  <si>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</si>
  <si>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</si>
  <si>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</si>
  <si>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</si>
  <si>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</si>
  <si>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</si>
  <si>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</si>
  <si>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</si>
  <si>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</si>
  <si>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</si>
  <si>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</si>
  <si>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</si>
  <si>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</si>
  <si>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</si>
  <si>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</si>
  <si>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</si>
  <si>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</si>
  <si>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</si>
  <si>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</si>
  <si>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</si>
  <si>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</si>
  <si>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</si>
  <si>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</si>
  <si>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</si>
  <si>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</si>
  <si>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</si>
  <si>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</si>
  <si>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</si>
  <si>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</si>
  <si>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</si>
  <si>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</si>
  <si>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</si>
  <si>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</si>
  <si>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</si>
  <si>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</si>
  <si>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</si>
  <si>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</si>
  <si>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</si>
  <si>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</si>
  <si>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</si>
  <si>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</si>
  <si>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</si>
  <si>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</si>
  <si>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</si>
  <si>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</si>
  <si>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</si>
  <si>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</si>
  <si>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</si>
  <si>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</si>
  <si>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</si>
  <si>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</si>
  <si>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</si>
  <si>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</si>
  <si>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</si>
  <si>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</si>
  <si>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</si>
  <si>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</si>
  <si>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</si>
  <si>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</si>
  <si>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</si>
  <si>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</si>
  <si>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</si>
  <si>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</si>
  <si>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</si>
  <si>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</si>
  <si>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</si>
  <si>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</si>
  <si>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</si>
  <si>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</si>
  <si>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</si>
  <si>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</si>
  <si>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</si>
  <si>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</si>
  <si>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</si>
  <si>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</si>
  <si>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</si>
  <si>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</si>
  <si>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</si>
  <si>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</si>
  <si>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</si>
  <si>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</si>
  <si>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</si>
  <si>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</si>
  <si>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</si>
  <si>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</si>
  <si>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</si>
  <si>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</si>
  <si>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</si>
  <si>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</si>
  <si>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</si>
  <si>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</si>
  <si>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</si>
  <si>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</si>
  <si>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</si>
  <si>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</si>
  <si>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</si>
  <si>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</si>
  <si>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</si>
  <si>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</si>
  <si>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</si>
  <si>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</si>
  <si>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</si>
  <si>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</si>
  <si>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</si>
  <si>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</si>
  <si>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</si>
  <si>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</si>
  <si>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</si>
  <si>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</si>
  <si>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</si>
  <si>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</si>
  <si>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</si>
  <si>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</si>
  <si>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</si>
  <si>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</si>
  <si>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</si>
  <si>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</si>
  <si>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</si>
  <si>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</si>
  <si>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</si>
  <si>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</si>
  <si>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</si>
  <si>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</si>
  <si>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</si>
  <si>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</si>
  <si>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</si>
  <si>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</si>
  <si>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</si>
  <si>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</si>
  <si>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</si>
  <si>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</si>
  <si>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</si>
  <si>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</si>
  <si>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</si>
  <si>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</si>
  <si>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</si>
  <si>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</si>
  <si>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</si>
  <si>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</si>
  <si>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</si>
  <si>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</si>
  <si>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</si>
  <si>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</si>
  <si>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</si>
  <si>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</si>
  <si>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</si>
  <si>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</si>
  <si>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</si>
  <si>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</si>
  <si>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</si>
  <si>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</si>
  <si>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</si>
  <si>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</si>
  <si>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</si>
  <si>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</si>
  <si>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</si>
  <si>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</si>
  <si>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</si>
  <si>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</si>
  <si>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</si>
  <si>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</si>
  <si>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</si>
  <si>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</si>
  <si>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</si>
  <si>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</si>
  <si>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</si>
  <si>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</si>
  <si>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</si>
  <si>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</si>
  <si>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</si>
  <si>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</si>
  <si>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</si>
  <si>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</si>
  <si>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</si>
  <si>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</si>
  <si>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</si>
  <si>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</si>
  <si>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</si>
  <si>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</si>
  <si>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</si>
  <si>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</si>
  <si>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</si>
  <si>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</si>
  <si>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</si>
  <si>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</si>
  <si>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</si>
  <si>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</si>
  <si>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</si>
  <si>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</si>
  <si>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</si>
  <si>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</si>
  <si>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</si>
  <si>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</si>
  <si>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</si>
  <si>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</si>
  <si>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</si>
  <si>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</si>
  <si>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</si>
  <si>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</si>
  <si>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</si>
  <si>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</si>
  <si>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</si>
  <si>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</si>
  <si>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</si>
  <si>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</si>
  <si>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</si>
  <si>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</si>
  <si>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</si>
  <si>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</si>
  <si>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</si>
  <si>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</si>
  <si>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</si>
  <si>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</si>
  <si>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</si>
  <si>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</si>
  <si>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</si>
  <si>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</si>
  <si>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</si>
  <si>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</si>
  <si>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</si>
  <si>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</si>
  <si>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</si>
  <si>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</si>
  <si>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</si>
  <si>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</si>
  <si>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</si>
  <si>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</si>
  <si>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</si>
  <si>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</si>
  <si>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</si>
  <si>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</si>
  <si>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</si>
  <si>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</si>
  <si>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</si>
  <si>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</si>
  <si>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</si>
  <si>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</si>
  <si>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</si>
  <si>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</si>
  <si>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</si>
  <si>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</si>
  <si>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</si>
  <si>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</si>
  <si>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</si>
  <si>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</si>
  <si>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</si>
  <si>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</si>
  <si>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</si>
  <si>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</si>
  <si>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</si>
  <si>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</si>
  <si>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</si>
  <si>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</si>
  <si>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</si>
  <si>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</si>
  <si>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</si>
  <si>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</si>
  <si>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</si>
  <si>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</si>
  <si>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</si>
  <si>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</si>
  <si>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</si>
  <si>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</si>
  <si>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</si>
  <si>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</si>
  <si>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</si>
  <si>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</si>
  <si>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</si>
  <si>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</si>
  <si>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</si>
  <si>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</si>
  <si>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</si>
  <si>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</si>
  <si>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</si>
  <si>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</si>
  <si>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</si>
  <si>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</si>
  <si>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</si>
  <si>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</si>
  <si>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</si>
  <si>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</si>
  <si>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</si>
  <si>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</si>
  <si>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</si>
  <si>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</si>
  <si>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</si>
  <si>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</si>
  <si>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</si>
  <si>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</si>
  <si>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</si>
  <si>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</si>
  <si>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</si>
  <si>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</si>
  <si>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</si>
  <si>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</si>
  <si>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</si>
  <si>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</si>
  <si>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</si>
  <si>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</si>
  <si>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</si>
  <si>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</si>
  <si>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</si>
  <si>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</si>
  <si>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</si>
  <si>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</si>
  <si>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</si>
  <si>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</si>
  <si>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</si>
  <si>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</si>
  <si>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</si>
  <si>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</si>
  <si>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</si>
  <si>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</si>
  <si>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</si>
  <si>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</si>
  <si>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</si>
  <si>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</si>
  <si>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</si>
  <si>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</si>
  <si>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</si>
  <si>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</si>
  <si>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</si>
  <si>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</si>
  <si>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</si>
  <si>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</si>
  <si>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</si>
  <si>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</si>
  <si>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</si>
  <si>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</si>
  <si>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</si>
  <si>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</si>
  <si>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</si>
  <si>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</si>
  <si>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</si>
  <si>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</si>
  <si>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</si>
  <si>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</si>
  <si>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</si>
  <si>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</si>
  <si>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</si>
  <si>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</si>
  <si>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</si>
  <si>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</si>
  <si>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</si>
  <si>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</si>
  <si>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</si>
  <si>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</si>
  <si>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</si>
  <si>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</si>
  <si>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</si>
  <si>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</si>
  <si>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</si>
  <si>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</si>
  <si>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</si>
  <si>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</si>
  <si>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</si>
  <si>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</si>
  <si>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</si>
  <si>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</si>
  <si>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</si>
  <si>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</si>
  <si>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</si>
  <si>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</si>
  <si>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</si>
  <si>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</si>
  <si>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</si>
  <si>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</si>
  <si>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</si>
  <si>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</si>
  <si>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</si>
  <si>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</si>
  <si>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</si>
  <si>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</si>
  <si>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</si>
  <si>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</si>
  <si>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</si>
  <si>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</si>
  <si>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</si>
  <si>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</si>
  <si>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</si>
  <si>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</si>
  <si>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</si>
  <si>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</si>
  <si>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</si>
  <si>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</si>
  <si>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</si>
  <si>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</si>
  <si>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</si>
  <si>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</si>
  <si>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</si>
  <si>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</si>
  <si>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</si>
  <si>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</si>
  <si>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</si>
  <si>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</si>
  <si>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</si>
  <si>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</si>
  <si>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</si>
  <si>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</si>
  <si>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</si>
  <si>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</si>
  <si>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</si>
  <si>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</si>
  <si>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</si>
  <si>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</si>
  <si>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</si>
  <si>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</si>
  <si>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</si>
  <si>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</si>
  <si>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</si>
  <si>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</si>
  <si>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</si>
  <si>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</si>
  <si>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</si>
  <si>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</si>
  <si>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</si>
  <si>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</si>
  <si>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</si>
  <si>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</si>
  <si>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</si>
  <si>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</si>
  <si>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</si>
  <si>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</si>
  <si>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</si>
  <si>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</si>
  <si>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</si>
  <si>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</si>
  <si>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</si>
  <si>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</si>
  <si>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</si>
  <si>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</si>
  <si>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</si>
  <si>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</si>
  <si>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</si>
  <si>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</si>
  <si>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</si>
  <si>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</si>
  <si>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</si>
  <si>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</si>
  <si>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</si>
  <si>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</si>
  <si>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</si>
  <si>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</si>
  <si>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</si>
  <si>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</si>
  <si>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</si>
  <si>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</si>
  <si>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</si>
  <si>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</si>
  <si>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</si>
  <si>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</si>
  <si>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</si>
  <si>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</si>
  <si>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</si>
  <si>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</si>
  <si>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</si>
  <si>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</si>
  <si>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</si>
  <si>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</si>
  <si>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</si>
  <si>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</si>
  <si>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</si>
  <si>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</si>
  <si>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</si>
  <si>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</si>
  <si>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</si>
  <si>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</si>
  <si>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</si>
  <si>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</si>
  <si>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</si>
  <si>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</si>
  <si>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</si>
  <si>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</si>
  <si>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</si>
  <si>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</si>
  <si>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</si>
  <si>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</si>
  <si>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</si>
  <si>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</si>
  <si>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</si>
  <si>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</si>
  <si>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</si>
  <si>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</si>
  <si>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</si>
  <si>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</si>
  <si>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</si>
  <si>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</si>
  <si>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</si>
  <si>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</si>
  <si>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</si>
  <si>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</si>
  <si>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</si>
  <si>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</si>
  <si>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</si>
  <si>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</si>
  <si>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</si>
  <si>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</si>
  <si>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</si>
  <si>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</si>
  <si>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</si>
  <si>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</si>
  <si>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</si>
  <si>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</si>
  <si>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</si>
  <si>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</si>
  <si>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</si>
  <si>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</si>
  <si>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</si>
  <si>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</si>
  <si>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</si>
  <si>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</si>
  <si>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</si>
  <si>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</si>
  <si>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</si>
  <si>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</si>
  <si>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</si>
  <si>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</si>
  <si>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</si>
  <si>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</si>
  <si>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</si>
  <si>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</si>
  <si>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</si>
  <si>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</si>
  <si>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</si>
  <si>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</si>
  <si>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</si>
  <si>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</si>
  <si>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</si>
  <si>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</si>
  <si>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</si>
  <si>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</si>
  <si>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</si>
  <si>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</si>
  <si>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</si>
  <si>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</si>
  <si>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</si>
  <si>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</si>
  <si>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</si>
  <si>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</si>
  <si>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</si>
  <si>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</si>
  <si>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</si>
  <si>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</si>
  <si>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</si>
  <si>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</si>
  <si>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</si>
  <si>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</si>
  <si>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</si>
  <si>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</si>
  <si>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</si>
  <si>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</si>
  <si>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</si>
  <si>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</si>
  <si>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</si>
  <si>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</si>
  <si>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</si>
  <si>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</si>
  <si>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</si>
  <si>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</si>
  <si>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</si>
  <si>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</si>
  <si>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</si>
  <si>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</si>
  <si>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</si>
  <si>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</si>
  <si>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</si>
  <si>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</si>
  <si>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</si>
  <si>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</si>
  <si>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</si>
  <si>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</si>
  <si>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</si>
  <si>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</si>
  <si>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</si>
  <si>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</si>
  <si>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</si>
  <si>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</si>
  <si>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</si>
  <si>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</si>
  <si>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</si>
  <si>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</si>
  <si>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</si>
  <si>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</si>
  <si>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</si>
  <si>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</si>
  <si>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</si>
  <si>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</si>
  <si>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</si>
  <si>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</si>
  <si>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</si>
  <si>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</si>
  <si>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</si>
  <si>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</si>
  <si>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</si>
  <si>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</si>
  <si>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</si>
  <si>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</si>
  <si>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</si>
  <si>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</si>
  <si>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</si>
  <si>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</si>
  <si>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</si>
  <si>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</si>
  <si>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</si>
  <si>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</si>
  <si>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</si>
  <si>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</si>
  <si>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</si>
  <si>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</si>
  <si>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</si>
  <si>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</si>
  <si>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</si>
  <si>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</si>
  <si>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</si>
  <si>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</si>
  <si>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</si>
  <si>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</si>
  <si>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</si>
  <si>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</si>
  <si>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</si>
  <si>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</si>
  <si>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</si>
  <si>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</si>
  <si>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</si>
  <si>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</si>
  <si>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</si>
  <si>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</si>
  <si>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</si>
  <si>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</si>
  <si>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</si>
  <si>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</si>
  <si>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</si>
  <si>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</si>
  <si>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</si>
  <si>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</si>
  <si>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</si>
  <si>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</si>
  <si>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</si>
  <si>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</si>
  <si>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</si>
  <si>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</si>
  <si>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</si>
  <si>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</si>
  <si>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</si>
  <si>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</si>
  <si>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</si>
  <si>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</si>
  <si>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</si>
  <si>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</si>
  <si>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</si>
  <si>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</si>
  <si>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</si>
  <si>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</si>
  <si>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</si>
  <si>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</si>
  <si>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</si>
  <si>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</si>
  <si>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</si>
  <si>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</si>
  <si>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</si>
  <si>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</si>
  <si>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</si>
  <si>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</si>
  <si>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</si>
  <si>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</si>
  <si>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</si>
  <si>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</si>
  <si>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</si>
  <si>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</si>
  <si>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</si>
  <si>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</si>
  <si>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</si>
  <si>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</si>
  <si>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</si>
  <si>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</si>
  <si>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</si>
  <si>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</si>
  <si>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</si>
  <si>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</si>
  <si>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</si>
  <si>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</si>
  <si>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</si>
  <si>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</si>
  <si>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</si>
  <si>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</si>
  <si>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</si>
  <si>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</si>
  <si>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</si>
  <si>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</si>
  <si>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</si>
  <si>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</si>
  <si>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</si>
  <si>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</si>
  <si>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</si>
  <si>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</si>
  <si>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</si>
  <si>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</si>
  <si>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</si>
  <si>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</si>
  <si>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</si>
  <si>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</si>
  <si>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</si>
  <si>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</si>
  <si>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</si>
  <si>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</si>
  <si>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</si>
  <si>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</si>
  <si>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</si>
  <si>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</si>
  <si>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</si>
  <si>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</si>
  <si>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</si>
  <si>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</si>
  <si>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</si>
  <si>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</si>
  <si>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</si>
  <si>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</si>
  <si>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</si>
  <si>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</si>
  <si>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</si>
  <si>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</si>
  <si>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</si>
  <si>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</si>
  <si>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</si>
  <si>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</si>
  <si>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</si>
  <si>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</si>
  <si>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</si>
  <si>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</si>
  <si>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</si>
  <si>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</si>
  <si>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</si>
  <si>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</si>
  <si>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</si>
  <si>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</si>
  <si>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</si>
  <si>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</si>
  <si>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</si>
  <si>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</si>
  <si>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</si>
  <si>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</si>
  <si>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</si>
  <si>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</si>
  <si>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</si>
  <si>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</si>
  <si>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</si>
  <si>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</si>
  <si>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</si>
  <si>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</si>
  <si>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</si>
  <si>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</si>
  <si>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</si>
  <si>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</si>
  <si>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</si>
  <si>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</si>
  <si>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</si>
  <si>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</si>
  <si>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</si>
  <si>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</si>
  <si>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</si>
  <si>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</si>
  <si>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</si>
  <si>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</si>
  <si>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</si>
  <si>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</si>
  <si>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</si>
  <si>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</si>
  <si>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</si>
  <si>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</si>
  <si>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</si>
  <si>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</si>
  <si>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</si>
  <si>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</si>
  <si>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</si>
  <si>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</si>
  <si>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</si>
  <si>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</si>
  <si>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</si>
  <si>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</si>
  <si>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</si>
  <si>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</si>
  <si>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</si>
  <si>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</si>
  <si>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</si>
  <si>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</si>
  <si>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</si>
  <si>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</si>
  <si>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</si>
  <si>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</si>
  <si>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</si>
  <si>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</si>
  <si>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</si>
  <si>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</si>
  <si>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</si>
  <si>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</si>
  <si>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</si>
  <si>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</si>
  <si>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</si>
  <si>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</si>
  <si>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</si>
  <si>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</si>
  <si>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</si>
  <si>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</si>
  <si>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</si>
  <si>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</si>
  <si>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</si>
  <si>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</si>
  <si>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</si>
  <si>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</si>
  <si>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</si>
  <si>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</si>
  <si>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</si>
  <si>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</si>
  <si>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</si>
  <si>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</si>
  <si>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</si>
  <si>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</si>
  <si>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</si>
  <si>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</si>
  <si>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</si>
  <si>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</si>
  <si>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</si>
  <si>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</si>
  <si>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</si>
  <si>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</si>
  <si>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</si>
  <si>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</si>
  <si>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</si>
  <si>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</si>
  <si>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</si>
  <si>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</si>
  <si>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</si>
  <si>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</si>
  <si>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</si>
  <si>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</si>
  <si>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</si>
  <si>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</si>
  <si>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</si>
  <si>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</si>
  <si>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</si>
  <si>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</si>
  <si>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</si>
  <si>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</si>
  <si>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</si>
  <si>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</si>
  <si>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</si>
  <si>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</si>
  <si>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</si>
  <si>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</si>
  <si>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</si>
  <si>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</si>
  <si>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</si>
  <si>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</si>
  <si>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</si>
  <si>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</si>
  <si>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</si>
  <si>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</si>
  <si>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</si>
  <si>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</si>
  <si>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</si>
  <si>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</si>
  <si>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</si>
  <si>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</si>
  <si>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</si>
  <si>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</si>
  <si>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</si>
  <si>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</si>
  <si>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</si>
  <si>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</si>
  <si>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</si>
  <si>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</si>
  <si>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</si>
  <si>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</si>
  <si>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</si>
  <si>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</si>
  <si>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</si>
  <si>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</si>
  <si>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</si>
  <si>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</si>
  <si>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</si>
  <si>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</si>
  <si>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</si>
  <si>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</si>
  <si>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</si>
  <si>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</si>
  <si>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</si>
  <si>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</si>
  <si>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</si>
  <si>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</si>
  <si>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</si>
  <si>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</si>
  <si>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</si>
  <si>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</si>
  <si>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</si>
  <si>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</si>
  <si>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</si>
  <si>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</si>
  <si>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</si>
  <si>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</si>
  <si>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</si>
  <si>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</si>
  <si>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</si>
  <si>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</si>
  <si>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</si>
  <si>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</si>
  <si>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</si>
  <si>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</si>
  <si>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</si>
  <si>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</si>
  <si>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</si>
  <si>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</si>
  <si>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</si>
  <si>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</si>
  <si>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</si>
  <si>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</si>
  <si>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</si>
  <si>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</si>
  <si>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</si>
  <si>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</si>
  <si>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</si>
  <si>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</si>
  <si>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</si>
  <si>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</si>
  <si>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</si>
  <si>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</si>
  <si>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</si>
  <si>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</si>
  <si>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</si>
  <si>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</si>
  <si>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</si>
  <si>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</si>
  <si>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</si>
  <si>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</si>
  <si>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</si>
  <si>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</si>
  <si>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</si>
  <si>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</si>
  <si>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</si>
  <si>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</si>
  <si>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</si>
  <si>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</si>
  <si>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</si>
  <si>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</si>
  <si>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</si>
  <si>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</si>
  <si>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</si>
  <si>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</si>
  <si>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</si>
  <si>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</si>
  <si>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</si>
  <si>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</si>
  <si>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</si>
  <si>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</si>
  <si>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</si>
  <si>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</si>
  <si>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</si>
  <si>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</si>
  <si>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</si>
  <si>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</si>
  <si>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</si>
  <si>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</si>
  <si>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</si>
  <si>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</si>
  <si>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</si>
  <si>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</si>
  <si>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</si>
  <si>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</si>
  <si>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</si>
  <si>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</si>
  <si>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</si>
  <si>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</si>
  <si>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</si>
  <si>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</si>
  <si>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</si>
  <si>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</si>
  <si>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</si>
  <si>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</si>
  <si>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</si>
  <si>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</si>
  <si>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</si>
  <si>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</si>
  <si>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</si>
  <si>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</si>
  <si>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</si>
  <si>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</si>
  <si>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</si>
  <si>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</si>
  <si>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</si>
  <si>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</si>
  <si>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</si>
  <si>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</si>
  <si>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</si>
  <si>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</si>
  <si>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</si>
  <si>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</si>
  <si>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</si>
  <si>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</si>
  <si>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</si>
  <si>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</si>
  <si>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</si>
  <si>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</si>
  <si>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</si>
  <si>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</si>
  <si>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</si>
  <si>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</si>
  <si>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</si>
  <si>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</si>
  <si>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</si>
  <si>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</si>
  <si>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</si>
  <si>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</si>
  <si>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</si>
  <si>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</si>
  <si>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</si>
  <si>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</si>
  <si>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</si>
  <si>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</si>
  <si>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</si>
  <si>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</si>
  <si>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</si>
  <si>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</si>
  <si>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</si>
  <si>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</si>
  <si>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</si>
  <si>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</si>
  <si>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</si>
  <si>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</si>
  <si>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</si>
  <si>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</si>
  <si>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</si>
  <si>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</si>
  <si>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</si>
  <si>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</si>
  <si>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</si>
  <si>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</si>
  <si>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</si>
  <si>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</si>
  <si>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</si>
  <si>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</si>
  <si>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</si>
  <si>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</si>
  <si>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</si>
  <si>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</si>
  <si>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</si>
  <si>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</si>
  <si>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</si>
  <si>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</si>
  <si>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</si>
  <si>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</si>
  <si>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</si>
  <si>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</si>
  <si>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</si>
  <si>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</si>
  <si>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</si>
  <si>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</si>
  <si>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</si>
  <si>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</si>
  <si>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</si>
  <si>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</si>
  <si>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</si>
  <si>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</si>
  <si>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</si>
  <si>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</si>
  <si>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</si>
  <si>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</si>
  <si>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</si>
  <si>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</si>
  <si>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</si>
  <si>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</si>
  <si>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</si>
  <si>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</si>
  <si>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</si>
  <si>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</si>
  <si>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</si>
  <si>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</si>
  <si>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</si>
  <si>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</si>
  <si>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</si>
  <si>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</si>
  <si>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</si>
  <si>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</si>
  <si>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</si>
  <si>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</si>
  <si>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</si>
  <si>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</si>
  <si>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</si>
  <si>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</si>
  <si>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</si>
  <si>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</si>
  <si>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</si>
  <si>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</si>
  <si>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</si>
  <si>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</si>
  <si>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</si>
  <si>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</si>
  <si>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</si>
  <si>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</si>
  <si>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</si>
  <si>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</si>
  <si>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</si>
  <si>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</si>
  <si>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</si>
  <si>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</si>
  <si>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</si>
  <si>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</si>
  <si>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</si>
  <si>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</si>
  <si>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</si>
  <si>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</si>
  <si>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</si>
  <si>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</si>
  <si>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</si>
  <si>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</si>
  <si>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</si>
  <si>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</si>
  <si>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</si>
  <si>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</si>
  <si>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</si>
  <si>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</si>
  <si>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</si>
  <si>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</si>
  <si>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</si>
  <si>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</si>
  <si>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</si>
  <si>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</si>
  <si>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</si>
  <si>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</si>
  <si>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</si>
  <si>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</si>
  <si>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</si>
  <si>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</si>
  <si>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</si>
  <si>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</si>
  <si>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</si>
  <si>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</si>
  <si>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</si>
  <si>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</si>
  <si>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</si>
  <si>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</si>
  <si>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</si>
  <si>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</si>
  <si>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</si>
  <si>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</si>
  <si>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</si>
  <si>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</si>
  <si>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</si>
  <si>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</si>
  <si>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</si>
  <si>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</si>
  <si>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</si>
  <si>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</si>
  <si>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</si>
  <si>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</si>
  <si>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</si>
  <si>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</si>
  <si>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</si>
  <si>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</si>
  <si>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</si>
  <si>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</si>
  <si>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</si>
  <si>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</si>
  <si>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</si>
  <si>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</si>
  <si>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</si>
  <si>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</si>
  <si>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</si>
  <si>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</si>
  <si>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</si>
  <si>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</si>
  <si>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</si>
  <si>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</si>
  <si>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</si>
  <si>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</si>
  <si>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</si>
  <si>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</si>
  <si>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</si>
  <si>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</si>
  <si>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</si>
  <si>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</si>
  <si>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</si>
  <si>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</si>
  <si>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</si>
  <si>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</si>
  <si>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</si>
  <si>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</si>
  <si>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</si>
  <si>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</si>
  <si>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</si>
  <si>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</si>
  <si>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</si>
  <si>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</si>
  <si>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</si>
  <si>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</si>
  <si>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</si>
  <si>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</si>
  <si>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</si>
  <si>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</si>
  <si>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</si>
  <si>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</si>
  <si>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</si>
  <si>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</si>
  <si>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</si>
  <si>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</si>
  <si>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</si>
  <si>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</si>
  <si>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</si>
  <si>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</si>
  <si>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</si>
  <si>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</si>
  <si>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</si>
  <si>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</si>
  <si>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</si>
  <si>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</si>
  <si>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</si>
  <si>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</si>
  <si>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</si>
  <si>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</si>
  <si>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</si>
  <si>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</si>
  <si>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</si>
  <si>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</si>
  <si>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</si>
  <si>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</si>
  <si>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</si>
  <si>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</si>
  <si>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</si>
  <si>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</si>
  <si>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</si>
  <si>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</si>
  <si>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</si>
  <si>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</si>
  <si>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</si>
  <si>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</si>
  <si>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</si>
  <si>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</si>
  <si>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</si>
  <si>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</si>
  <si>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</si>
  <si>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</si>
  <si>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</si>
  <si>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</si>
  <si>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</si>
  <si>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</si>
  <si>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</si>
  <si>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</si>
  <si>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</si>
  <si>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</si>
  <si>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</si>
  <si>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</si>
  <si>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</si>
  <si>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</si>
  <si>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</si>
  <si>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</si>
  <si>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</si>
  <si>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</si>
  <si>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</si>
  <si>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</si>
  <si>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</si>
  <si>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</si>
  <si>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</si>
  <si>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</si>
  <si>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</si>
  <si>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</si>
  <si>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</si>
  <si>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</si>
  <si>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</si>
  <si>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</si>
  <si>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</si>
  <si>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</si>
  <si>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</si>
  <si>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</si>
  <si>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</si>
  <si>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</si>
  <si>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</si>
  <si>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</si>
  <si>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</si>
  <si>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</si>
  <si>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</si>
  <si>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</si>
  <si>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</si>
  <si>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</si>
  <si>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</si>
  <si>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</si>
  <si>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</si>
  <si>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</si>
  <si>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</si>
  <si>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</si>
  <si>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</si>
  <si>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</si>
  <si>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</si>
  <si>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</si>
  <si>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</si>
  <si>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</si>
  <si>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</si>
  <si>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</si>
  <si>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</si>
  <si>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</si>
  <si>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</si>
  <si>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</si>
  <si>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</si>
  <si>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</si>
  <si>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</si>
  <si>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</si>
  <si>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</si>
  <si>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</si>
  <si>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</si>
  <si>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</si>
  <si>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</si>
  <si>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</si>
  <si>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</si>
  <si>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</si>
  <si>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</si>
  <si>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</si>
  <si>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</si>
  <si>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</si>
  <si>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</si>
  <si>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</si>
  <si>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</si>
  <si>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</si>
  <si>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</si>
  <si>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</si>
  <si>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</si>
  <si>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</si>
  <si>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</si>
  <si>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</si>
  <si>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</si>
  <si>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</si>
  <si>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</si>
  <si>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</si>
  <si>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</si>
  <si>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</si>
  <si>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</si>
  <si>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</si>
  <si>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</si>
  <si>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</si>
  <si>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</si>
  <si>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</si>
  <si>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</si>
  <si>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</si>
  <si>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</si>
  <si>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</si>
  <si>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</si>
  <si>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</si>
  <si>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</si>
  <si>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</si>
  <si>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</si>
  <si>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</si>
  <si>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</si>
  <si>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</si>
  <si>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</si>
  <si>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</si>
  <si>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</si>
  <si>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</si>
  <si>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</si>
  <si>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</si>
  <si>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</si>
  <si>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</si>
  <si>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</si>
  <si>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</si>
  <si>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</si>
  <si>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</si>
  <si>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</si>
  <si>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</si>
  <si>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</si>
  <si>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</si>
  <si>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</si>
  <si>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</si>
  <si>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</si>
  <si>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</si>
  <si>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</si>
  <si>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</si>
  <si>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</si>
  <si>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</si>
  <si>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</si>
  <si>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</si>
  <si>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</si>
  <si>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</si>
  <si>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</si>
  <si>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</si>
  <si>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</si>
  <si>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</si>
  <si>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</si>
  <si>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</si>
  <si>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</si>
  <si>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</si>
  <si>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</si>
  <si>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</si>
  <si>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</si>
  <si>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</si>
  <si>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</si>
  <si>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</si>
  <si>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</si>
  <si>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</si>
  <si>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</si>
  <si>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</si>
  <si>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</si>
  <si>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</si>
  <si>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</si>
  <si>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</si>
  <si>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</si>
  <si>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</si>
  <si>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</si>
  <si>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</si>
  <si>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</si>
  <si>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</si>
  <si>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</si>
  <si>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</si>
  <si>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</si>
  <si>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</si>
  <si>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</si>
  <si>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</si>
  <si>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</si>
  <si>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</si>
  <si>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</si>
  <si>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</si>
  <si>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</si>
  <si>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</si>
  <si>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</si>
  <si>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</si>
  <si>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</si>
  <si>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</si>
  <si>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</si>
  <si>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</si>
  <si>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</si>
  <si>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</si>
  <si>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</si>
  <si>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</si>
  <si>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</si>
  <si>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</si>
  <si>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</si>
  <si>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</si>
  <si>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</si>
  <si>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</si>
  <si>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</si>
  <si>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</si>
  <si>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</si>
  <si>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</si>
  <si>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</si>
  <si>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</si>
  <si>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</si>
  <si>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</si>
  <si>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</si>
  <si>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</si>
  <si>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</si>
  <si>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</si>
  <si>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</si>
  <si>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</si>
  <si>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</si>
  <si>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</si>
  <si>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</si>
  <si>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</si>
  <si>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</si>
  <si>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</si>
  <si>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</si>
  <si>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</si>
  <si>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</si>
  <si>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</si>
  <si>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</si>
  <si>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</si>
  <si>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</si>
  <si>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</si>
  <si>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</si>
  <si>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</si>
  <si>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</si>
  <si>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</si>
  <si>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</si>
  <si>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</si>
  <si>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</si>
  <si>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</si>
  <si>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</si>
  <si>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</si>
  <si>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</si>
  <si>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</si>
  <si>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</si>
  <si>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</si>
  <si>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</si>
  <si>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</si>
  <si>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</si>
  <si>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</si>
  <si>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</si>
  <si>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</si>
  <si>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</si>
  <si>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</si>
  <si>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</si>
  <si>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</si>
  <si>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</si>
  <si>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</si>
  <si>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</si>
  <si>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</si>
  <si>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</si>
  <si>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</si>
  <si>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</si>
  <si>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</si>
  <si>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</si>
  <si>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</si>
  <si>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</si>
  <si>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</si>
  <si>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</si>
  <si>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</si>
  <si>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</si>
  <si>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</si>
  <si>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</si>
  <si>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</si>
  <si>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</si>
  <si>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</si>
  <si>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</si>
  <si>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</si>
  <si>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</si>
  <si>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</si>
  <si>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</si>
  <si>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</si>
  <si>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</si>
  <si>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</si>
  <si>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</si>
  <si>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</si>
  <si>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</si>
  <si>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</si>
  <si>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</si>
  <si>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</si>
  <si>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</si>
  <si>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</si>
  <si>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</si>
  <si>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</si>
  <si>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</si>
  <si>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</si>
  <si>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</si>
  <si>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</si>
  <si>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</si>
  <si>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</si>
  <si>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</si>
  <si>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</si>
  <si>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</si>
  <si>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</si>
  <si>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</si>
  <si>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</si>
  <si>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</si>
  <si>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</si>
  <si>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</si>
  <si>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</si>
  <si>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</si>
  <si>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</si>
  <si>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</si>
  <si>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</si>
  <si>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</si>
  <si>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</si>
  <si>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</si>
  <si>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</si>
  <si>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</si>
  <si>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</si>
  <si>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</si>
  <si>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</si>
  <si>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</si>
  <si>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</si>
  <si>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</si>
  <si>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</si>
  <si>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</si>
  <si>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</si>
  <si>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</si>
  <si>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</si>
  <si>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</si>
  <si>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</si>
  <si>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</si>
  <si>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</si>
  <si>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</si>
  <si>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</si>
  <si>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</si>
  <si>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</si>
  <si>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</si>
  <si>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</si>
  <si>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</si>
  <si>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</si>
  <si>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</si>
  <si>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</si>
  <si>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</si>
  <si>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</si>
  <si>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</si>
  <si>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</si>
  <si>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</si>
  <si>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</si>
  <si>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</si>
  <si>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</si>
  <si>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</si>
  <si>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</si>
  <si>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</si>
  <si>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</si>
  <si>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</si>
  <si>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</si>
  <si>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</si>
  <si>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</si>
  <si>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</si>
  <si>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</si>
  <si>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</si>
  <si>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</si>
  <si>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</si>
  <si>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</si>
  <si>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</si>
  <si>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</si>
  <si>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</si>
  <si>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</si>
  <si>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</si>
  <si>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</si>
  <si>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</si>
  <si>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</si>
  <si>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</si>
  <si>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</si>
  <si>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</si>
  <si>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</si>
  <si>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</si>
  <si>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</si>
  <si>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</si>
  <si>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</si>
  <si>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</si>
  <si>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</si>
  <si>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</si>
  <si>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</si>
  <si>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</si>
  <si>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</si>
  <si>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</si>
  <si>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</si>
  <si>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</si>
  <si>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</si>
  <si>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</si>
  <si>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</si>
  <si>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</si>
  <si>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</si>
  <si>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</si>
  <si>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</si>
  <si>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</si>
  <si>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</si>
  <si>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</si>
  <si>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</si>
  <si>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</si>
  <si>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</si>
  <si>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</si>
  <si>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</si>
  <si>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</si>
  <si>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</si>
  <si>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</si>
  <si>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</si>
  <si>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</si>
  <si>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</si>
  <si>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</si>
  <si>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</si>
  <si>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</si>
  <si>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</si>
  <si>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</si>
  <si>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</si>
  <si>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</si>
  <si>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</si>
  <si>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</si>
  <si>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</si>
  <si>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</si>
  <si>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</si>
  <si>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</si>
  <si>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</si>
  <si>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</si>
  <si>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</si>
  <si>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</si>
  <si>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</si>
  <si>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</si>
  <si>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</si>
  <si>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</si>
  <si>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</si>
  <si>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</si>
  <si>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</si>
  <si>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</si>
  <si>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</si>
  <si>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</si>
  <si>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</si>
  <si>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</si>
  <si>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</si>
  <si>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</si>
  <si>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</si>
  <si>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</si>
  <si>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</si>
  <si>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</si>
  <si>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</si>
  <si>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</si>
  <si>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</si>
  <si>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</si>
  <si>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</si>
  <si>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</si>
  <si>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</si>
  <si>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</si>
  <si>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</si>
  <si>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</si>
  <si>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</si>
  <si>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</si>
  <si>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</si>
  <si>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</si>
  <si>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</si>
  <si>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</si>
  <si>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</si>
  <si>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</si>
  <si>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</si>
  <si>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</si>
  <si>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</si>
  <si>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</si>
  <si>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</si>
  <si>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</si>
  <si>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</si>
  <si>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</si>
  <si>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</si>
  <si>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</si>
  <si>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</si>
  <si>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</si>
  <si>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</si>
  <si>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</si>
  <si>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</si>
  <si>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</si>
  <si>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</si>
  <si>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</si>
  <si>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</si>
  <si>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</si>
  <si>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</si>
  <si>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</si>
  <si>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</si>
  <si>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</si>
  <si>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</si>
  <si>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</si>
  <si>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</si>
  <si>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</si>
  <si>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</si>
  <si>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</si>
  <si>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</si>
  <si>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</si>
  <si>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</si>
  <si>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</si>
  <si>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</si>
  <si>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</si>
  <si>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</si>
  <si>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</si>
  <si>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</si>
  <si>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</si>
  <si>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</si>
  <si>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</si>
  <si>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</si>
  <si>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</si>
  <si>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</si>
  <si>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</si>
  <si>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</si>
  <si>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</si>
  <si>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</si>
  <si>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</si>
  <si>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</si>
  <si>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</si>
  <si>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</si>
  <si>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</si>
  <si>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</si>
  <si>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</si>
  <si>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</si>
  <si>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</si>
  <si>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</si>
  <si>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</si>
  <si>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</si>
  <si>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</si>
  <si>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</si>
  <si>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</si>
  <si>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</si>
  <si>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</si>
  <si>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</si>
  <si>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</si>
  <si>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</si>
  <si>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</si>
  <si>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</si>
  <si>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</si>
  <si>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</si>
  <si>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</si>
  <si>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</si>
  <si>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</si>
  <si>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</si>
  <si>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</si>
  <si>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</si>
  <si>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</si>
  <si>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</si>
  <si>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</si>
  <si>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</si>
  <si>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</si>
  <si>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</si>
  <si>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</si>
  <si>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</si>
  <si>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</si>
  <si>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</si>
  <si>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</si>
  <si>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</si>
  <si>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</si>
  <si>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</si>
  <si>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</si>
  <si>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</si>
  <si>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</si>
  <si>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</si>
  <si>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</si>
  <si>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</si>
  <si>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</si>
  <si>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</si>
  <si>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</si>
  <si>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</si>
  <si>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</si>
  <si>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</si>
  <si>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</si>
  <si>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</si>
  <si>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</si>
  <si>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</si>
  <si>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</si>
  <si>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</si>
  <si>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</si>
  <si>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</si>
  <si>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</si>
  <si>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</si>
  <si>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</si>
  <si>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</si>
  <si>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</si>
  <si>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</si>
  <si>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</si>
  <si>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</si>
  <si>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</si>
  <si>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</si>
  <si>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</si>
  <si>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</si>
  <si>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</si>
  <si>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</si>
  <si>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</si>
  <si>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</si>
  <si>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</si>
  <si>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</si>
  <si>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</si>
  <si>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</si>
  <si>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</si>
  <si>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</si>
  <si>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</si>
  <si>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</si>
  <si>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</si>
  <si>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</si>
  <si>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</si>
  <si>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</si>
  <si>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</si>
  <si>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</si>
  <si>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</si>
  <si>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</si>
  <si>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</si>
  <si>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</si>
  <si>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</si>
  <si>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</si>
  <si>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</si>
  <si>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</si>
  <si>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</si>
  <si>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</si>
  <si>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</si>
  <si>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</si>
  <si>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</si>
  <si>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</si>
  <si>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</si>
  <si>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</si>
  <si>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</si>
  <si>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</si>
  <si>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</si>
  <si>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</si>
  <si>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</si>
  <si>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</si>
  <si>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</si>
  <si>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</si>
  <si>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</si>
  <si>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</si>
  <si>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</si>
  <si>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</si>
  <si>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</si>
  <si>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</si>
  <si>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</si>
  <si>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</si>
  <si>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</si>
  <si>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</si>
  <si>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</si>
  <si>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</si>
  <si>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</si>
  <si>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</si>
  <si>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</si>
  <si>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</si>
  <si>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</si>
  <si>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</si>
  <si>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</si>
  <si>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</si>
  <si>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</si>
  <si>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</si>
  <si>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</si>
  <si>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</si>
  <si>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</si>
  <si>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</si>
  <si>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</si>
  <si>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</si>
  <si>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</si>
  <si>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</si>
  <si>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</si>
  <si>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</si>
  <si>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</si>
  <si>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</si>
  <si>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</si>
  <si>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</si>
  <si>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</si>
  <si>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</si>
  <si>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</si>
  <si>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</si>
  <si>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</si>
  <si>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</si>
  <si>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</si>
  <si>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</si>
  <si>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</si>
  <si>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</si>
  <si>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</si>
  <si>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</si>
  <si>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</si>
  <si>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</si>
  <si>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</si>
  <si>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</si>
  <si>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</si>
  <si>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</si>
  <si>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</si>
  <si>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</si>
  <si>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</si>
  <si>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</si>
  <si>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</si>
  <si>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</si>
  <si>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</si>
  <si>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</si>
  <si>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</si>
  <si>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</si>
  <si>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</si>
  <si>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</si>
  <si>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</si>
  <si>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</si>
  <si>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</si>
  <si>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</si>
  <si>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</si>
  <si>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</si>
  <si>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</si>
  <si>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</si>
  <si>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</si>
  <si>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</si>
  <si>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</si>
  <si>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</si>
  <si>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</si>
  <si>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</si>
  <si>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</si>
  <si>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</si>
  <si>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</si>
  <si>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</si>
  <si>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</si>
  <si>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</si>
  <si>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</si>
  <si>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</si>
  <si>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</si>
  <si>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</si>
  <si>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</si>
  <si>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</si>
  <si>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</si>
  <si>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</si>
  <si>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</si>
  <si>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</si>
  <si>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</si>
  <si>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</si>
  <si>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</si>
  <si>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</si>
  <si>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</si>
  <si>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</si>
  <si>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</si>
  <si>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</si>
  <si>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</si>
  <si>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</si>
  <si>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</si>
  <si>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</si>
  <si>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</si>
  <si>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</si>
  <si>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</si>
  <si>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</si>
  <si>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</si>
  <si>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</si>
  <si>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</si>
  <si>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</si>
  <si>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</si>
  <si>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</si>
  <si>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</si>
  <si>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</si>
  <si>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</si>
  <si>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</si>
  <si>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</si>
  <si>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</si>
  <si>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</si>
  <si>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</si>
  <si>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</si>
  <si>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</si>
  <si>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</si>
  <si>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</si>
  <si>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</si>
  <si>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</si>
  <si>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</si>
  <si>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</si>
  <si>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</si>
  <si>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</si>
  <si>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</si>
  <si>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</si>
  <si>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</si>
  <si>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</si>
  <si>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</si>
  <si>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</si>
  <si>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</si>
  <si>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</si>
  <si>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</si>
  <si>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</si>
  <si>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</si>
  <si>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</si>
  <si>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</si>
  <si>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</si>
  <si>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</si>
  <si>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</si>
  <si>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</si>
  <si>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</si>
  <si>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</si>
  <si>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</si>
  <si>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</si>
  <si>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</si>
  <si>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</si>
  <si>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</si>
  <si>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</si>
  <si>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</si>
  <si>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</si>
  <si>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</si>
  <si>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</si>
  <si>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</si>
  <si>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</si>
  <si>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</si>
  <si>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</si>
  <si>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</si>
  <si>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</si>
  <si>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</si>
  <si>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</si>
  <si>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</si>
  <si>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</si>
  <si>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</si>
  <si>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</si>
  <si>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</si>
  <si>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</si>
  <si>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</si>
  <si>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</si>
  <si>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</si>
  <si>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</si>
  <si>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</si>
  <si>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</si>
  <si>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</si>
  <si>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</si>
  <si>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</si>
  <si>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</si>
  <si>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</si>
  <si>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</si>
  <si>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</si>
  <si>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</si>
  <si>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</si>
  <si>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</si>
  <si>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</si>
  <si>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</si>
  <si>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</si>
  <si>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</si>
  <si>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</si>
  <si>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</si>
  <si>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</si>
  <si>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</si>
  <si>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</si>
  <si>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</si>
  <si>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</si>
  <si>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</si>
  <si>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</si>
  <si>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</si>
  <si>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</si>
  <si>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</si>
  <si>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</si>
  <si>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</si>
  <si>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</si>
  <si>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</si>
  <si>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</si>
  <si>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</si>
  <si>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</si>
  <si>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</si>
  <si>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</si>
  <si>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</si>
  <si>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</si>
  <si>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</si>
  <si>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</si>
  <si>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</si>
  <si>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</si>
  <si>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</si>
  <si>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</si>
  <si>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</si>
  <si>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</si>
  <si>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</si>
  <si>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</si>
  <si>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</si>
  <si>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</si>
  <si>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</si>
  <si>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</si>
  <si>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</si>
  <si>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</si>
  <si>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</si>
  <si>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</si>
  <si>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</si>
  <si>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</si>
  <si>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</si>
  <si>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</si>
  <si>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</si>
  <si>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</si>
  <si>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</si>
  <si>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</si>
  <si>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</si>
  <si>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</si>
  <si>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</si>
  <si>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</si>
  <si>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</si>
  <si>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</si>
  <si>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</si>
  <si>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</si>
  <si>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</si>
  <si>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</si>
  <si>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</si>
  <si>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</si>
  <si>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</si>
  <si>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</si>
  <si>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</si>
  <si>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</si>
  <si>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</si>
  <si>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</si>
  <si>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</si>
  <si>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</si>
  <si>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</si>
  <si>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</si>
  <si>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</si>
  <si>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</si>
  <si>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</si>
  <si>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</si>
  <si>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</si>
  <si>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</si>
  <si>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</si>
  <si>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</si>
  <si>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</si>
  <si>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</si>
  <si>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</si>
  <si>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</si>
  <si>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</si>
  <si>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</si>
  <si>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</si>
  <si>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</si>
  <si>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</si>
  <si>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</si>
  <si>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</si>
  <si>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</si>
  <si>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</si>
  <si>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</si>
  <si>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</si>
  <si>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</si>
  <si>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</si>
  <si>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</si>
  <si>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</si>
  <si>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</si>
  <si>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</si>
  <si>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</si>
  <si>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</si>
  <si>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</si>
  <si>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</si>
  <si>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</si>
  <si>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</si>
  <si>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</si>
  <si>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</si>
  <si>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</si>
  <si>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</si>
  <si>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</si>
  <si>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</si>
  <si>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</si>
  <si>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</si>
  <si>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</si>
  <si>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</si>
  <si>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</si>
  <si>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</si>
  <si>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</si>
  <si>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</si>
  <si>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</si>
  <si>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</si>
  <si>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</si>
  <si>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</si>
  <si>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</si>
  <si>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</si>
  <si>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</si>
  <si>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</si>
  <si>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</si>
  <si>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</si>
  <si>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</si>
  <si>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</si>
  <si>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</si>
  <si>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</si>
  <si>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</si>
  <si>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</si>
  <si>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</si>
  <si>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</si>
  <si>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</si>
  <si>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</si>
  <si>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</si>
  <si>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</si>
  <si>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</si>
  <si>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</si>
  <si>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</si>
  <si>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</si>
  <si>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</si>
  <si>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</si>
  <si>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</si>
  <si>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</si>
  <si>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</si>
  <si>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</si>
  <si>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</si>
  <si>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</si>
  <si>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</si>
  <si>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</si>
  <si>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</si>
  <si>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</si>
  <si>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</si>
  <si>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</si>
  <si>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</si>
  <si>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</si>
  <si>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</si>
  <si>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</si>
  <si>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</si>
  <si>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</si>
  <si>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</si>
  <si>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</si>
  <si>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</si>
  <si>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</si>
  <si>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</si>
  <si>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</si>
  <si>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</si>
  <si>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</si>
  <si>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</si>
  <si>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</si>
  <si>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</si>
  <si>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</si>
  <si>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</si>
  <si>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</si>
  <si>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</si>
  <si>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</si>
  <si>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</si>
  <si>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</si>
  <si>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</si>
  <si>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</si>
  <si>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</si>
  <si>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</si>
  <si>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</si>
  <si>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</si>
  <si>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</si>
  <si>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</si>
  <si>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</si>
  <si>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</si>
  <si>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</si>
  <si>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</si>
  <si>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</si>
  <si>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</si>
  <si>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</si>
  <si>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</si>
  <si>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</si>
  <si>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</si>
  <si>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</si>
  <si>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</si>
  <si>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</si>
  <si>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</si>
  <si>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</si>
  <si>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</si>
  <si>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</si>
  <si>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</si>
  <si>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</si>
  <si>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</si>
  <si>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</si>
  <si>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</si>
  <si>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</si>
  <si>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</si>
  <si>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</si>
  <si>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</si>
  <si>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</si>
  <si>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</si>
  <si>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</si>
  <si>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</si>
  <si>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</si>
  <si>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</si>
  <si>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</si>
  <si>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</si>
  <si>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</si>
  <si>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</si>
  <si>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</si>
  <si>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</si>
  <si>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</si>
  <si>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</si>
  <si>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</si>
  <si>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</si>
  <si>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</si>
  <si>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</si>
  <si>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</si>
  <si>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</si>
  <si>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</si>
  <si>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</si>
  <si>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</si>
  <si>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</si>
  <si>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</si>
  <si>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</si>
  <si>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</si>
  <si>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</si>
  <si>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</si>
  <si>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</si>
  <si>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</si>
  <si>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</si>
  <si>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</si>
  <si>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</si>
  <si>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</si>
  <si>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</si>
  <si>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</si>
  <si>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</si>
  <si>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</si>
  <si>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</si>
  <si>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</si>
  <si>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</si>
  <si>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</si>
  <si>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</si>
  <si>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</si>
  <si>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</si>
  <si>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</si>
  <si>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</si>
  <si>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</si>
  <si>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</si>
  <si>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</si>
  <si>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</si>
  <si>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</si>
  <si>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</si>
  <si>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</si>
  <si>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</si>
  <si>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</si>
  <si>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</si>
  <si>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</si>
  <si>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</si>
  <si>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</si>
  <si>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</si>
  <si>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</si>
  <si>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</si>
  <si>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</si>
  <si>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</si>
  <si>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</si>
  <si>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</si>
  <si>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</si>
  <si>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</si>
  <si>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</si>
  <si>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</si>
  <si>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</si>
  <si>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</si>
  <si>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</si>
  <si>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</si>
  <si>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</si>
  <si>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</si>
  <si>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</si>
  <si>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</si>
  <si>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</si>
  <si>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</si>
  <si>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</si>
  <si>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</si>
  <si>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</si>
  <si>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</si>
  <si>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</si>
  <si>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</si>
  <si>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</si>
  <si>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</si>
  <si>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</si>
  <si>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</si>
  <si>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</si>
  <si>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</si>
  <si>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</si>
  <si>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</si>
  <si>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</si>
  <si>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</si>
  <si>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</si>
  <si>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</si>
  <si>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</si>
  <si>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</si>
  <si>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</si>
  <si>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</si>
  <si>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</si>
  <si>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</si>
  <si>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</si>
  <si>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</si>
  <si>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</si>
  <si>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</si>
  <si>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</si>
  <si>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</si>
  <si>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</si>
  <si>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</si>
  <si>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</si>
  <si>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</si>
  <si>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</si>
  <si>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</si>
  <si>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</si>
  <si>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</si>
  <si>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</si>
  <si>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</si>
  <si>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</si>
  <si>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</si>
  <si>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</si>
  <si>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</si>
  <si>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</si>
  <si>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</si>
  <si>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</si>
  <si>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</si>
  <si>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</si>
  <si>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</si>
  <si>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</si>
  <si>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</si>
  <si>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</si>
  <si>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</si>
  <si>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</si>
  <si>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</si>
  <si>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</si>
  <si>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</si>
  <si>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</si>
  <si>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</si>
  <si>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</si>
  <si>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</si>
  <si>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</si>
  <si>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</si>
  <si>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</si>
  <si>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</si>
  <si>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</si>
  <si>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</si>
  <si>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</si>
  <si>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</si>
  <si>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</si>
  <si>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</si>
  <si>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</si>
  <si>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</si>
  <si>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</si>
  <si>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</si>
  <si>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</si>
  <si>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</si>
  <si>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</si>
  <si>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</si>
  <si>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</si>
  <si>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</si>
  <si>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</si>
  <si>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</si>
  <si>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</si>
  <si>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</si>
  <si>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</si>
  <si>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</si>
  <si>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</si>
  <si>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</si>
  <si>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</si>
  <si>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</si>
  <si>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</si>
  <si>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</si>
  <si>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</si>
  <si>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</si>
  <si>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</si>
  <si>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</si>
  <si>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</si>
  <si>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</si>
  <si>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</si>
  <si>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</si>
  <si>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</si>
  <si>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</si>
  <si>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</si>
  <si>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</si>
  <si>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</si>
  <si>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</si>
  <si>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</si>
  <si>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</si>
  <si>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</si>
  <si>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</si>
  <si>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</si>
  <si>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</si>
  <si>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</si>
  <si>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</si>
  <si>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</si>
  <si>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</si>
  <si>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</si>
  <si>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</si>
  <si>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</si>
  <si>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</si>
  <si>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</si>
  <si>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</si>
  <si>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</si>
  <si>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</si>
  <si>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</si>
  <si>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</si>
  <si>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</si>
  <si>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</si>
  <si>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</si>
  <si>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</si>
  <si>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</si>
  <si>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</si>
  <si>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</si>
  <si>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</si>
  <si>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</si>
  <si>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</si>
  <si>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</si>
  <si>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</si>
  <si>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</si>
  <si>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</si>
  <si>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</si>
  <si>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</si>
  <si>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</si>
  <si>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</si>
  <si>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</si>
  <si>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</si>
  <si>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</si>
  <si>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</si>
  <si>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</si>
  <si>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</si>
  <si>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</si>
  <si>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</si>
  <si>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</si>
  <si>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</si>
  <si>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</si>
  <si>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</si>
  <si>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</si>
  <si>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</si>
  <si>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</si>
  <si>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</si>
  <si>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</si>
  <si>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</si>
  <si>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</si>
  <si>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</si>
  <si>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</si>
  <si>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</si>
  <si>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</si>
  <si>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</si>
  <si>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</si>
  <si>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</si>
  <si>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</si>
  <si>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</si>
  <si>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</si>
  <si>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</si>
  <si>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</si>
  <si>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</si>
  <si>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</si>
  <si>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</si>
  <si>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</si>
  <si>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</si>
  <si>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</si>
  <si>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</si>
  <si>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</si>
  <si>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</si>
  <si>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</si>
  <si>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</si>
  <si>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</si>
  <si>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</si>
  <si>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</si>
  <si>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</si>
  <si>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</si>
  <si>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</si>
  <si>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</si>
  <si>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</si>
  <si>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</si>
  <si>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</si>
  <si>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</si>
  <si>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</si>
  <si>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</si>
  <si>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</si>
  <si>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</si>
  <si>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</si>
  <si>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</si>
  <si>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</si>
  <si>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</si>
  <si>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</si>
  <si>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</si>
  <si>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</si>
  <si>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</si>
  <si>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</si>
  <si>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</si>
  <si>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</si>
  <si>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</si>
  <si>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</si>
  <si>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</si>
  <si>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</si>
  <si>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</si>
  <si>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</si>
  <si>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</si>
  <si>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</si>
  <si>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</si>
  <si>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</si>
  <si>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</si>
  <si>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</si>
  <si>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</si>
  <si>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</si>
  <si>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</si>
  <si>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</si>
  <si>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</si>
  <si>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</si>
  <si>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</si>
  <si>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</si>
  <si>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</si>
  <si>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</si>
  <si>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</si>
  <si>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</si>
  <si>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</si>
  <si>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</si>
  <si>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</si>
  <si>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</si>
  <si>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</si>
  <si>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</si>
  <si>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</si>
  <si>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</si>
  <si>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</si>
  <si>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</si>
  <si>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</si>
  <si>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</si>
  <si>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</si>
  <si>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</si>
  <si>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</si>
  <si>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</si>
  <si>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</si>
  <si>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</si>
  <si>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</si>
  <si>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</si>
  <si>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</si>
  <si>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</si>
  <si>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</si>
  <si>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</si>
  <si>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</si>
  <si>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</si>
  <si>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</si>
  <si>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</si>
  <si>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</si>
  <si>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</si>
  <si>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</si>
  <si>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</si>
  <si>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</si>
  <si>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</si>
  <si>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</si>
  <si>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</si>
  <si>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</si>
  <si>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</si>
  <si>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</si>
  <si>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</si>
  <si>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</si>
  <si>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</si>
  <si>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</si>
  <si>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</si>
  <si>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</si>
  <si>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</si>
  <si>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</si>
  <si>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</si>
  <si>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</si>
  <si>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</si>
  <si>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</si>
  <si>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</si>
  <si>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</si>
  <si>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</si>
  <si>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</si>
  <si>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</si>
  <si>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</si>
  <si>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</si>
  <si>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</si>
  <si>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</si>
  <si>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</si>
  <si>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</si>
  <si>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</si>
  <si>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</si>
  <si>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</si>
  <si>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</si>
  <si>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</si>
  <si>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</si>
  <si>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</si>
  <si>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</si>
  <si>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</si>
  <si>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</si>
  <si>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</si>
  <si>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</si>
  <si>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</si>
  <si>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</si>
  <si>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</si>
  <si>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</si>
  <si>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</si>
  <si>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</si>
  <si>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</si>
  <si>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</si>
  <si>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</si>
  <si>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</si>
  <si>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</si>
  <si>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</si>
  <si>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</si>
  <si>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</si>
  <si>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</si>
  <si>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</si>
  <si>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</si>
  <si>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</si>
  <si>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</si>
  <si>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</si>
  <si>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</si>
  <si>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</si>
  <si>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</si>
  <si>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</si>
  <si>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</si>
  <si>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</si>
  <si>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</si>
  <si>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</si>
  <si>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</si>
  <si>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</si>
  <si>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</si>
  <si>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</si>
  <si>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</si>
  <si>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</si>
  <si>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</si>
  <si>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</si>
  <si>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</si>
  <si>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</si>
  <si>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</si>
  <si>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</si>
  <si>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</si>
  <si>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</si>
  <si>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</si>
  <si>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</si>
  <si>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</si>
  <si>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</si>
  <si>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</si>
  <si>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</si>
  <si>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</si>
  <si>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</si>
  <si>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</si>
  <si>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</si>
  <si>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</si>
  <si>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</si>
  <si>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</si>
  <si>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</si>
  <si>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</si>
  <si>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</si>
  <si>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</si>
  <si>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</si>
  <si>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</si>
  <si>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</si>
  <si>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</si>
  <si>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</si>
  <si>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</si>
  <si>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</si>
  <si>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</si>
  <si>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</si>
  <si>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</si>
  <si>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</si>
  <si>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</si>
  <si>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</si>
  <si>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</si>
  <si>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</si>
  <si>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</si>
  <si>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</si>
  <si>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</si>
  <si>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</si>
  <si>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</si>
  <si>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</si>
  <si>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</si>
  <si>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</si>
  <si>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</si>
  <si>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</si>
  <si>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</si>
  <si>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</si>
  <si>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</si>
  <si>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</si>
  <si>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</si>
  <si>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</si>
  <si>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</si>
  <si>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</si>
  <si>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</si>
  <si>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</si>
  <si>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</si>
  <si>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</si>
  <si>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</si>
  <si>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</si>
  <si>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</si>
  <si>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</si>
  <si>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</si>
  <si>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</si>
  <si>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</si>
  <si>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</si>
  <si>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</si>
  <si>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</si>
  <si>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</si>
  <si>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</si>
  <si>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</si>
  <si>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</si>
  <si>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</si>
  <si>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</si>
  <si>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</si>
  <si>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</si>
  <si>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</si>
  <si>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</si>
  <si>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</si>
  <si>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</si>
  <si>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</si>
  <si>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</si>
  <si>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</si>
  <si>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</si>
  <si>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</si>
  <si>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</si>
  <si>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</si>
  <si>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</si>
  <si>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</si>
  <si>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</si>
  <si>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</si>
  <si>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</si>
  <si>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</si>
  <si>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</si>
  <si>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</si>
  <si>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</si>
  <si>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</si>
  <si>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</si>
  <si>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</si>
  <si>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</si>
  <si>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</si>
  <si>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</si>
  <si>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</si>
  <si>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</si>
  <si>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</si>
  <si>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</si>
  <si>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</si>
  <si>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</si>
  <si>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</si>
  <si>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</si>
  <si>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</si>
  <si>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</si>
  <si>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</si>
  <si>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</si>
  <si>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</si>
  <si>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</si>
  <si>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</si>
  <si>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</si>
  <si>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</si>
  <si>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</si>
  <si>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</si>
  <si>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</si>
  <si>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</si>
  <si>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</si>
  <si>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</si>
  <si>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</si>
  <si>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</si>
  <si>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</si>
  <si>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</si>
  <si>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</si>
  <si>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</si>
  <si>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</si>
  <si>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</si>
  <si>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</si>
  <si>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</si>
  <si>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</si>
  <si>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</si>
  <si>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</si>
  <si>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</si>
  <si>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</si>
  <si>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</si>
  <si>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</si>
  <si>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</si>
  <si>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</si>
  <si>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</si>
  <si>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</si>
  <si>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</si>
  <si>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</si>
  <si>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</si>
  <si>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</si>
  <si>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</si>
  <si>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</si>
  <si>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</si>
  <si>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</si>
  <si>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</si>
  <si>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</si>
  <si>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</si>
  <si>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</si>
  <si>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</si>
  <si>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</si>
  <si>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</si>
  <si>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</si>
  <si>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</si>
  <si>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</si>
  <si>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</si>
  <si>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</si>
  <si>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</si>
  <si>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</si>
  <si>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</si>
  <si>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</si>
  <si>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</si>
  <si>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</si>
  <si>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</si>
  <si>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</si>
  <si>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</si>
  <si>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</si>
  <si>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</si>
  <si>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</si>
  <si>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</si>
  <si>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</si>
  <si>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</si>
  <si>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</si>
  <si>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</si>
  <si>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</si>
  <si>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</si>
  <si>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</si>
  <si>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</si>
  <si>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</si>
  <si>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</si>
  <si>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</si>
  <si>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</si>
  <si>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</si>
  <si>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</si>
  <si>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</si>
  <si>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</si>
  <si>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</si>
  <si>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</si>
  <si>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</si>
  <si>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</si>
  <si>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</si>
  <si>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</si>
  <si>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</si>
  <si>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</si>
  <si>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</si>
  <si>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</si>
  <si>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</si>
  <si>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</si>
  <si>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</si>
  <si>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</si>
  <si>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</si>
  <si>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</si>
  <si>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</si>
  <si>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</si>
  <si>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</si>
  <si>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</si>
  <si>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</si>
  <si>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</si>
  <si>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</si>
  <si>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</si>
  <si>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</si>
  <si>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</si>
  <si>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</si>
  <si>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</si>
  <si>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</si>
  <si>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</si>
  <si>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</si>
  <si>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</si>
  <si>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</si>
  <si>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</si>
  <si>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</si>
  <si>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</si>
  <si>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</si>
  <si>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</si>
  <si>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</si>
  <si>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</si>
  <si>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</si>
  <si>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</si>
  <si>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</si>
  <si>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</si>
  <si>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</si>
  <si>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</si>
  <si>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</si>
  <si>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</si>
  <si>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</si>
  <si>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</si>
  <si>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</si>
  <si>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</si>
  <si>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</si>
  <si>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</si>
  <si>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</si>
  <si>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</si>
  <si>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</si>
  <si>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</si>
  <si>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</si>
  <si>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</si>
  <si>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</si>
  <si>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</si>
  <si>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</si>
  <si>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</si>
  <si>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</si>
  <si>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</si>
  <si>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</si>
  <si>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</si>
  <si>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</si>
  <si>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</si>
  <si>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</si>
  <si>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</si>
  <si>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</si>
  <si>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</si>
  <si>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</si>
  <si>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</si>
  <si>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</si>
  <si>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</si>
  <si>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</si>
  <si>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</si>
  <si>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</si>
  <si>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</si>
  <si>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</si>
  <si>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</si>
  <si>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</si>
  <si>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</si>
  <si>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</si>
  <si>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</si>
  <si>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</si>
  <si>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</si>
  <si>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</si>
  <si>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</si>
  <si>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</si>
  <si>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</si>
  <si>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</si>
  <si>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</si>
  <si>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</si>
  <si>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</si>
  <si>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</si>
  <si>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</si>
  <si>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</si>
  <si>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</si>
  <si>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</si>
  <si>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</si>
  <si>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</si>
  <si>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</si>
  <si>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</si>
  <si>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</si>
  <si>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</si>
  <si>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</si>
  <si>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</si>
  <si>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</si>
  <si>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</si>
  <si>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</si>
  <si>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</si>
  <si>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</si>
  <si>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</si>
  <si>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</si>
  <si>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</si>
  <si>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</si>
  <si>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</si>
  <si>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</si>
  <si>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</si>
  <si>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</si>
  <si>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</si>
  <si>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</si>
  <si>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</si>
  <si>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</si>
  <si>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</si>
  <si>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</si>
  <si>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</si>
  <si>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</si>
  <si>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</si>
  <si>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</si>
  <si>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</si>
  <si>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</si>
  <si>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</si>
  <si>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</si>
  <si>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</si>
  <si>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</si>
  <si>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</si>
  <si>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</si>
  <si>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</si>
  <si>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</si>
  <si>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</si>
  <si>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</si>
  <si>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</si>
  <si>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</si>
  <si>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</si>
  <si>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</si>
  <si>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</si>
  <si>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</si>
  <si>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</si>
  <si>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</si>
  <si>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</si>
  <si>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</si>
  <si>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</si>
  <si>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</si>
  <si>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</si>
  <si>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</si>
  <si>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</si>
  <si>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</si>
  <si>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</si>
  <si>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</si>
  <si>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</si>
  <si>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</si>
  <si>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</si>
  <si>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</si>
  <si>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</si>
  <si>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</si>
  <si>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</si>
  <si>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</si>
  <si>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</si>
  <si>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</si>
  <si>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</si>
  <si>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</si>
  <si>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</si>
  <si>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</si>
  <si>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</si>
  <si>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</si>
  <si>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</si>
  <si>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</si>
  <si>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</si>
  <si>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</si>
  <si>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</si>
  <si>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</si>
  <si>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</si>
  <si>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</si>
  <si>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</si>
  <si>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</si>
  <si>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</si>
  <si>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</si>
  <si>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</si>
  <si>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</si>
  <si>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</si>
  <si>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</si>
  <si>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</si>
  <si>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</si>
  <si>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</si>
  <si>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</si>
  <si>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</si>
  <si>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</si>
  <si>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</si>
  <si>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</si>
  <si>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</si>
  <si>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</si>
  <si>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</si>
  <si>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</si>
  <si>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</si>
  <si>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</si>
  <si>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</si>
  <si>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</si>
  <si>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</si>
  <si>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</si>
  <si>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</si>
  <si>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</si>
  <si>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</si>
  <si>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</si>
  <si>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</si>
  <si>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</si>
  <si>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</si>
  <si>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</si>
  <si>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</si>
  <si>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</si>
  <si>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</si>
  <si>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</si>
  <si>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</si>
  <si>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</si>
  <si>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</si>
  <si>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</si>
  <si>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</si>
  <si>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</si>
  <si>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</si>
  <si>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</si>
  <si>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</si>
  <si>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</si>
  <si>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</si>
  <si>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</si>
  <si>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</si>
  <si>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</si>
  <si>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</si>
  <si>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</si>
  <si>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</si>
  <si>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</si>
  <si>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</si>
  <si>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</si>
  <si>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</si>
  <si>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</si>
  <si>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</si>
  <si>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</si>
  <si>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</si>
  <si>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</si>
  <si>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</si>
  <si>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</si>
  <si>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</si>
  <si>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</si>
  <si>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</si>
  <si>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</si>
  <si>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</si>
  <si>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</si>
  <si>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</si>
  <si>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</si>
  <si>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</si>
  <si>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</si>
  <si>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</si>
  <si>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</si>
  <si>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</si>
  <si>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</si>
  <si>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</si>
  <si>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</si>
  <si>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</si>
  <si>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</si>
  <si>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</si>
  <si>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</si>
  <si>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</si>
  <si>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</si>
  <si>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</si>
  <si>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</si>
  <si>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</si>
  <si>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</si>
  <si>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</si>
  <si>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</si>
  <si>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</si>
  <si>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</si>
  <si>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</si>
  <si>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</si>
  <si>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</si>
  <si>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</si>
  <si>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</si>
  <si>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</si>
  <si>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</si>
  <si>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</si>
  <si>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</si>
  <si>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</si>
  <si>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</si>
  <si>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</si>
  <si>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</si>
  <si>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</si>
  <si>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</si>
  <si>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</si>
  <si>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</si>
  <si>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</si>
  <si>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</si>
  <si>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</si>
  <si>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</si>
  <si>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</si>
  <si>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</si>
  <si>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</si>
  <si>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</si>
  <si>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</si>
  <si>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</si>
  <si>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</si>
  <si>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</si>
  <si>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</si>
  <si>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</si>
  <si>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</si>
  <si>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</si>
  <si>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</si>
  <si>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</si>
  <si>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</si>
  <si>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</si>
  <si>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</si>
  <si>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</si>
  <si>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</si>
  <si>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</si>
  <si>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</si>
  <si>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</si>
  <si>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</si>
  <si>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</si>
  <si>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</si>
  <si>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</si>
  <si>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</si>
  <si>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</si>
  <si>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</si>
  <si>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</si>
  <si>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</si>
  <si>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</si>
  <si>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</si>
  <si>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</si>
  <si>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</si>
  <si>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</si>
  <si>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</si>
  <si>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</si>
  <si>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</si>
  <si>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</si>
  <si>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</si>
  <si>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</si>
  <si>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</si>
  <si>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</si>
  <si>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</si>
  <si>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</si>
  <si>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</si>
  <si>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</si>
  <si>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</si>
  <si>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</si>
  <si>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</si>
  <si>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</si>
  <si>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</si>
  <si>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</si>
  <si>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</si>
  <si>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</si>
  <si>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</si>
  <si>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</si>
  <si>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</si>
  <si>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</si>
  <si>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</si>
  <si>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</si>
  <si>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</si>
  <si>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</si>
  <si>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</si>
  <si>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</si>
  <si>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</si>
  <si>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</si>
  <si>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</si>
  <si>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</si>
  <si>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</si>
  <si>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</si>
  <si>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</si>
  <si>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</si>
  <si>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</si>
  <si>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</si>
  <si>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</si>
  <si>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</si>
  <si>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</si>
  <si>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</si>
  <si>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</si>
  <si>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</si>
  <si>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</si>
  <si>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</si>
  <si>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</si>
  <si>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</si>
  <si>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</si>
  <si>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</si>
  <si>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</si>
  <si>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</si>
  <si>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</si>
  <si>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</si>
  <si>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</si>
  <si>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</si>
  <si>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</si>
  <si>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</si>
  <si>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</si>
  <si>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</si>
  <si>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</si>
  <si>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</si>
  <si>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</si>
  <si>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</si>
  <si>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</si>
  <si>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</si>
  <si>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</si>
  <si>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</si>
  <si>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</si>
  <si>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</si>
  <si>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</si>
  <si>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</si>
  <si>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</si>
  <si>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</si>
  <si>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</si>
  <si>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</si>
  <si>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</si>
  <si>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</si>
  <si>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</si>
  <si>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</si>
  <si>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</si>
  <si>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</si>
  <si>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</si>
  <si>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</si>
  <si>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</si>
  <si>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</si>
  <si>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</si>
  <si>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</si>
  <si>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</si>
  <si>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</si>
  <si>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</si>
  <si>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</si>
  <si>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</si>
  <si>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</si>
  <si>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</si>
  <si>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</si>
  <si>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</si>
  <si>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</si>
  <si>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</si>
  <si>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</si>
  <si>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</si>
  <si>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</si>
  <si>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</si>
  <si>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</si>
  <si>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</si>
  <si>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</si>
  <si>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</si>
  <si>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</si>
  <si>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</si>
  <si>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</si>
  <si>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</si>
  <si>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</si>
  <si>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</si>
  <si>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</si>
  <si>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</si>
  <si>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</si>
  <si>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</si>
  <si>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</si>
  <si>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</si>
  <si>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</si>
  <si>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</si>
  <si>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</si>
  <si>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</si>
  <si>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</si>
  <si>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</si>
  <si>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</si>
  <si>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</si>
  <si>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</si>
  <si>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</si>
  <si>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</si>
  <si>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</si>
  <si>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</si>
  <si>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</si>
  <si>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</si>
  <si>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</si>
  <si>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</si>
  <si>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</si>
  <si>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</si>
  <si>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</si>
  <si>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</si>
  <si>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</si>
  <si>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</si>
  <si>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</si>
  <si>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</si>
  <si>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</si>
  <si>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</si>
  <si>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</si>
  <si>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</si>
  <si>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</si>
  <si>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</si>
  <si>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</si>
  <si>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</si>
  <si>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</si>
  <si>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</si>
  <si>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</si>
  <si>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</si>
  <si>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</si>
  <si>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</si>
  <si>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</si>
  <si>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</si>
  <si>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</si>
  <si>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</si>
  <si>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</si>
  <si>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</si>
  <si>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</si>
  <si>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</si>
  <si>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</si>
  <si>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</si>
  <si>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</si>
  <si>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</si>
  <si>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</si>
  <si>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</si>
  <si>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</si>
  <si>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</si>
  <si>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</si>
  <si>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</si>
  <si>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</si>
  <si>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</si>
  <si>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</si>
  <si>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</si>
  <si>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</si>
  <si>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</si>
  <si>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</si>
  <si>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</si>
  <si>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</si>
  <si>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</si>
  <si>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</si>
  <si>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</si>
  <si>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</si>
  <si>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</si>
  <si>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</si>
  <si>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</si>
  <si>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</si>
  <si>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</si>
  <si>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</si>
  <si>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</si>
  <si>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</si>
  <si>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</si>
  <si>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</si>
  <si>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</si>
  <si>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</si>
  <si>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</si>
  <si>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</si>
  <si>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</si>
  <si>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</si>
  <si>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</si>
  <si>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</si>
  <si>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</si>
  <si>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</si>
  <si>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</si>
  <si>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</si>
  <si>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</si>
  <si>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</si>
  <si>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</si>
  <si>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</si>
  <si>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</si>
  <si>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</si>
  <si>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</si>
  <si>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</si>
  <si>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</si>
  <si>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</si>
  <si>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</si>
  <si>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</si>
  <si>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</si>
  <si>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</si>
  <si>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</si>
  <si>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</si>
  <si>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</si>
  <si>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</si>
  <si>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</si>
  <si>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</si>
  <si>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</si>
  <si>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</si>
  <si>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</si>
  <si>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</si>
  <si>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</si>
  <si>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</si>
  <si>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</si>
  <si>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</si>
  <si>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</si>
  <si>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</si>
  <si>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</si>
  <si>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</si>
  <si>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</si>
  <si>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</si>
  <si>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</si>
  <si>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</si>
  <si>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</si>
  <si>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</si>
  <si>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</si>
  <si>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</si>
  <si>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</si>
  <si>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</si>
  <si>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</si>
  <si>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</si>
  <si>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</si>
  <si>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</si>
  <si>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</si>
  <si>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</si>
  <si>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</si>
  <si>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</si>
  <si>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</si>
  <si>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</si>
  <si>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</si>
  <si>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</si>
  <si>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</si>
  <si>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</si>
  <si>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</si>
  <si>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</si>
  <si>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</si>
  <si>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</si>
  <si>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</si>
  <si>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</si>
  <si>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</si>
  <si>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</si>
  <si>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</si>
  <si>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</si>
  <si>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</si>
  <si>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</si>
  <si>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</si>
  <si>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</si>
  <si>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</si>
  <si>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</si>
  <si>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</si>
  <si>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</si>
  <si>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</si>
  <si>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</si>
  <si>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</si>
  <si>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</si>
  <si>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</si>
  <si>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</si>
  <si>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</si>
  <si>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</si>
  <si>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</si>
  <si>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</si>
  <si>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</si>
  <si>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</si>
  <si>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</si>
  <si>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</si>
  <si>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</si>
  <si>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</si>
  <si>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</si>
  <si>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</si>
  <si>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</si>
  <si>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</si>
  <si>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</si>
  <si>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</si>
  <si>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</si>
  <si>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</si>
  <si>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</si>
  <si>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</si>
  <si>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</si>
  <si>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</si>
  <si>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</si>
  <si>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</si>
  <si>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</si>
  <si>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</si>
  <si>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</si>
  <si>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</si>
  <si>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</si>
  <si>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</si>
  <si>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</si>
  <si>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</si>
  <si>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</si>
  <si>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</si>
  <si>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</si>
  <si>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</si>
  <si>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</si>
  <si>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</si>
  <si>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</si>
  <si>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</si>
  <si>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</si>
  <si>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</si>
  <si>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</si>
  <si>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</si>
  <si>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</si>
  <si>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</si>
  <si>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</si>
  <si>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</si>
  <si>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</si>
  <si>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</si>
  <si>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</si>
  <si>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</si>
  <si>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</si>
  <si>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</si>
  <si>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</si>
  <si>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</si>
  <si>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</si>
  <si>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</si>
  <si>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</si>
  <si>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</si>
  <si>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</si>
  <si>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</si>
  <si>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</si>
  <si>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</si>
  <si>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</si>
  <si>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</si>
  <si>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</si>
  <si>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</si>
  <si>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</si>
  <si>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</si>
  <si>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</si>
  <si>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</si>
  <si>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</si>
  <si>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</si>
  <si>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</si>
  <si>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</si>
  <si>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</si>
  <si>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</si>
  <si>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</si>
  <si>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</si>
  <si>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</si>
  <si>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</si>
  <si>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</si>
  <si>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</si>
  <si>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</si>
  <si>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</si>
  <si>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</si>
  <si>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</si>
  <si>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</si>
  <si>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</si>
  <si>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</si>
  <si>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</si>
  <si>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</si>
  <si>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</si>
  <si>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</si>
  <si>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</si>
  <si>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</si>
  <si>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</si>
  <si>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</si>
  <si>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</si>
  <si>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</si>
  <si>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</si>
  <si>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</si>
  <si>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</si>
  <si>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</si>
  <si>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</si>
  <si>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</si>
  <si>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</si>
  <si>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</si>
  <si>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</si>
  <si>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</si>
  <si>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</si>
  <si>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</si>
  <si>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</si>
  <si>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</si>
  <si>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</si>
  <si>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</si>
  <si>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</si>
  <si>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</si>
  <si>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</si>
  <si>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</si>
  <si>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</si>
  <si>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</si>
  <si>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</si>
  <si>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</si>
  <si>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</si>
  <si>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</si>
  <si>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</si>
  <si>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</si>
  <si>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</si>
  <si>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</si>
  <si>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</si>
  <si>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</si>
  <si>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</si>
  <si>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</si>
  <si>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</si>
  <si>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</si>
  <si>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</si>
  <si>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</si>
  <si>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</si>
  <si>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</si>
  <si>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</si>
  <si>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</si>
  <si>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</si>
  <si>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</si>
  <si>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</si>
  <si>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</si>
  <si>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</si>
  <si>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</si>
  <si>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</si>
  <si>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</si>
  <si>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</si>
  <si>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</si>
  <si>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</si>
  <si>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</si>
  <si>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</si>
  <si>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</si>
  <si>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</si>
  <si>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</si>
  <si>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</si>
  <si>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</si>
  <si>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</si>
  <si>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</si>
  <si>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</si>
  <si>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</si>
  <si>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</si>
  <si>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</si>
  <si>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</si>
  <si>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</si>
  <si>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</si>
  <si>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</si>
  <si>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</si>
  <si>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</si>
  <si>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</si>
  <si>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</si>
  <si>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</si>
  <si>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</si>
  <si>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</si>
  <si>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</si>
  <si>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</si>
  <si>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</si>
  <si>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</si>
  <si>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</si>
  <si>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</si>
  <si>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</si>
  <si>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</si>
  <si>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</si>
  <si>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</si>
  <si>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</si>
  <si>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</si>
  <si>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</si>
  <si>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</si>
  <si>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</si>
  <si>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</si>
  <si>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</si>
  <si>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</si>
  <si>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</si>
  <si>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</si>
  <si>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</si>
  <si>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</si>
  <si>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</si>
  <si>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</si>
  <si>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</si>
  <si>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</si>
  <si>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</si>
  <si>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</si>
  <si>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</si>
  <si>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</si>
  <si>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</si>
  <si>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</si>
  <si>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</si>
  <si>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</si>
  <si>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</si>
  <si>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</si>
  <si>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</si>
  <si>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</si>
  <si>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</si>
  <si>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</si>
  <si>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</si>
  <si>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</si>
  <si>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</si>
  <si>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</si>
  <si>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</si>
  <si>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</si>
  <si>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</si>
  <si>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</si>
  <si>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</si>
  <si>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</si>
  <si>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</si>
  <si>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</si>
  <si>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</si>
  <si>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</si>
  <si>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</si>
  <si>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</si>
  <si>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</si>
  <si>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</si>
  <si>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</si>
  <si>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</si>
  <si>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</si>
  <si>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</si>
  <si>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</si>
  <si>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</si>
  <si>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</si>
  <si>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</si>
  <si>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</si>
  <si>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</si>
  <si>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</si>
  <si>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</si>
  <si>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</si>
  <si>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</si>
  <si>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</si>
  <si>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</si>
  <si>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</si>
  <si>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</si>
  <si>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</si>
  <si>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</si>
  <si>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</si>
  <si>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</si>
  <si>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</si>
  <si>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</si>
  <si>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</si>
  <si>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</si>
  <si>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</si>
  <si>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</si>
  <si>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</si>
  <si>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</si>
  <si>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</si>
  <si>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</si>
  <si>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</si>
  <si>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</si>
  <si>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</si>
  <si>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</si>
  <si>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</si>
  <si>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</si>
  <si>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</si>
  <si>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</si>
  <si>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</si>
  <si>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</si>
  <si>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</si>
  <si>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</si>
  <si>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</si>
  <si>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</si>
  <si>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</si>
  <si>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</si>
  <si>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</si>
  <si>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</si>
  <si>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</si>
  <si>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</si>
  <si>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</si>
  <si>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</si>
  <si>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</si>
  <si>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</si>
  <si>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</si>
  <si>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</si>
  <si>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</si>
  <si>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</si>
  <si>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</si>
  <si>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</si>
  <si>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</si>
  <si>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</si>
  <si>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</si>
  <si>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</si>
  <si>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</si>
  <si>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</si>
  <si>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</si>
  <si>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</si>
  <si>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</si>
  <si>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</si>
  <si>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</si>
  <si>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</si>
  <si>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</si>
  <si>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</si>
  <si>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</si>
  <si>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</si>
  <si>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</si>
  <si>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</si>
  <si>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</si>
  <si>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</si>
  <si>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</si>
  <si>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</si>
  <si>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</si>
  <si>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</si>
  <si>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</si>
  <si>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</si>
  <si>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</si>
  <si>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</si>
  <si>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</si>
  <si>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</si>
  <si>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</si>
  <si>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</si>
  <si>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</si>
  <si>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</si>
  <si>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</si>
  <si>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</si>
  <si>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</si>
  <si>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</si>
  <si>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</si>
  <si>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</si>
  <si>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</si>
  <si>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</si>
  <si>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</si>
  <si>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</si>
  <si>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</si>
  <si>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</si>
  <si>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</si>
  <si>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</si>
  <si>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</si>
  <si>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</si>
  <si>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</si>
  <si>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</si>
  <si>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</si>
  <si>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</si>
  <si>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</si>
  <si>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</si>
  <si>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</si>
  <si>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</si>
  <si>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</si>
  <si>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</si>
  <si>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</si>
  <si>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</si>
  <si>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</si>
  <si>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</si>
  <si>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</si>
  <si>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</si>
  <si>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</si>
  <si>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</si>
  <si>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</si>
  <si>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</si>
  <si>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</si>
  <si>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</si>
  <si>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</si>
  <si>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</si>
  <si>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</si>
  <si>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</si>
  <si>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</si>
  <si>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</si>
  <si>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</si>
  <si>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</si>
  <si>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</si>
  <si>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</si>
  <si>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</si>
  <si>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</si>
  <si>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</si>
  <si>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</si>
  <si>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</si>
  <si>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</si>
  <si>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</si>
  <si>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</si>
  <si>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</si>
  <si>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</si>
  <si>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</si>
  <si>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</si>
  <si>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</si>
  <si>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</si>
  <si>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</si>
  <si>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</si>
  <si>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</si>
  <si>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</si>
  <si>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</si>
  <si>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</si>
  <si>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</si>
  <si>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</si>
  <si>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</si>
  <si>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</si>
  <si>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</si>
  <si>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</si>
  <si>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</si>
  <si>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</si>
  <si>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</si>
  <si>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</si>
  <si>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</si>
  <si>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</si>
  <si>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</si>
  <si>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</si>
  <si>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</si>
  <si>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</si>
  <si>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</si>
  <si>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</si>
  <si>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</si>
  <si>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</si>
  <si>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</si>
  <si>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</si>
  <si>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</si>
  <si>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</si>
  <si>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</si>
  <si>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</si>
  <si>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</si>
  <si>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</si>
  <si>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</si>
  <si>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</si>
  <si>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</si>
  <si>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</si>
  <si>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</si>
  <si>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</si>
  <si>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</si>
  <si>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</si>
  <si>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</si>
  <si>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</si>
  <si>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</si>
  <si>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</si>
  <si>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</si>
  <si>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</si>
  <si>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</si>
  <si>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</si>
  <si>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</si>
  <si>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</si>
  <si>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</si>
  <si>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</si>
  <si>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</si>
  <si>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</si>
  <si>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</si>
  <si>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</si>
  <si>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</si>
  <si>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</si>
  <si>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</si>
  <si>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</si>
  <si>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</si>
  <si>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</si>
  <si>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</si>
  <si>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</si>
  <si>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</si>
  <si>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</si>
  <si>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</si>
  <si>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</si>
  <si>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</si>
  <si>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</si>
  <si>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</si>
  <si>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</si>
  <si>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</si>
  <si>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</si>
  <si>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</si>
  <si>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</si>
  <si>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</si>
  <si>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</si>
  <si>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</si>
  <si>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</si>
  <si>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</si>
  <si>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</si>
  <si>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</si>
  <si>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</si>
  <si>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</si>
  <si>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</si>
  <si>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</si>
  <si>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</si>
  <si>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</si>
  <si>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</si>
  <si>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</si>
  <si>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</si>
  <si>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</si>
  <si>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</si>
  <si>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</si>
  <si>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</si>
  <si>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</si>
  <si>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</si>
  <si>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</si>
  <si>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</si>
  <si>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</si>
  <si>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</si>
  <si>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</si>
  <si>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</si>
  <si>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</si>
  <si>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</si>
  <si>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</si>
  <si>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</si>
  <si>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</si>
  <si>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</si>
  <si>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</si>
  <si>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</si>
  <si>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</si>
  <si>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</si>
  <si>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</si>
  <si>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</si>
  <si>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</si>
  <si>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</si>
  <si>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</si>
  <si>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</si>
  <si>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</si>
  <si>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</si>
  <si>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</si>
  <si>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</si>
  <si>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</si>
  <si>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</si>
  <si>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</si>
  <si>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</si>
  <si>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</si>
  <si>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</si>
  <si>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</si>
  <si>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</si>
  <si>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</si>
  <si>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</si>
  <si>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</si>
  <si>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</si>
  <si>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</si>
  <si>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</si>
  <si>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</si>
  <si>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</si>
  <si>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</si>
  <si>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</si>
  <si>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</si>
  <si>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</si>
  <si>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</si>
  <si>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</si>
  <si>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</si>
  <si>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</si>
  <si>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</si>
  <si>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</si>
  <si>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</si>
  <si>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</si>
  <si>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</si>
  <si>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</si>
  <si>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</si>
  <si>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</si>
  <si>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</si>
  <si>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</si>
  <si>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</si>
  <si>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</si>
  <si>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</si>
  <si>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</si>
  <si>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</si>
  <si>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</si>
  <si>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</si>
  <si>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</si>
  <si>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</si>
  <si>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</si>
  <si>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</si>
  <si>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</si>
  <si>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</si>
  <si>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</si>
  <si>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</si>
  <si>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</si>
  <si>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</si>
  <si>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</si>
  <si>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</si>
  <si>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</si>
  <si>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</si>
  <si>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</si>
  <si>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</si>
  <si>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</si>
  <si>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</si>
  <si>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</si>
  <si>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</si>
  <si>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</si>
  <si>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</si>
  <si>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</si>
  <si>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</si>
  <si>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</si>
  <si>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</si>
  <si>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</si>
  <si>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</si>
  <si>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</si>
  <si>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</si>
  <si>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</si>
  <si>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</si>
  <si>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</si>
  <si>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</si>
  <si>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</si>
  <si>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</si>
  <si>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</si>
  <si>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</si>
  <si>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</si>
  <si>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</si>
  <si>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</si>
  <si>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</si>
  <si>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</si>
  <si>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</si>
  <si>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</si>
  <si>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</si>
  <si>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</si>
  <si>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</si>
  <si>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</si>
  <si>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</si>
  <si>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</si>
  <si>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</si>
  <si>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</si>
  <si>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</si>
  <si>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</si>
  <si>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</si>
  <si>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</si>
  <si>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</si>
  <si>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</si>
  <si>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</si>
  <si>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</si>
  <si>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</si>
  <si>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</si>
  <si>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</si>
  <si>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</si>
  <si>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</si>
  <si>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</si>
  <si>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</si>
  <si>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</si>
  <si>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</si>
  <si>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</si>
  <si>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</si>
  <si>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</si>
  <si>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</si>
  <si>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</si>
  <si>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</si>
  <si>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</si>
  <si>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</si>
  <si>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</si>
  <si>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</si>
  <si>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</si>
  <si>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</si>
  <si>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</si>
  <si>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</si>
  <si>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</si>
  <si>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</si>
  <si>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</si>
  <si>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</si>
  <si>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</si>
  <si>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</si>
  <si>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</si>
  <si>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</si>
  <si>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</si>
  <si>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</si>
  <si>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</si>
  <si>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</si>
  <si>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</si>
  <si>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</si>
  <si>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</si>
  <si>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</si>
  <si>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</si>
  <si>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</si>
  <si>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</si>
  <si>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</si>
  <si>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</si>
  <si>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</si>
  <si>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</si>
  <si>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</si>
  <si>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</si>
  <si>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</si>
  <si>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</si>
  <si>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</si>
  <si>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</si>
  <si>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</si>
  <si>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</si>
  <si>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</si>
  <si>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</si>
  <si>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</si>
  <si>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</si>
  <si>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</si>
  <si>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</si>
  <si>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</si>
  <si>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</si>
  <si>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</si>
  <si>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</si>
  <si>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</si>
  <si>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</si>
  <si>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</si>
  <si>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</si>
  <si>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</si>
  <si>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</si>
  <si>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</si>
  <si>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</si>
  <si>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</si>
  <si>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</si>
  <si>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</si>
  <si>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</si>
  <si>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</si>
  <si>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</si>
  <si>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</si>
  <si>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</si>
  <si>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</si>
  <si>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</si>
  <si>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</si>
  <si>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</si>
  <si>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</si>
  <si>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</si>
  <si>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</si>
  <si>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</si>
  <si>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</si>
  <si>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</si>
  <si>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</si>
  <si>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</si>
  <si>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</si>
  <si>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</si>
  <si>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</si>
  <si>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</si>
  <si>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</si>
  <si>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</si>
  <si>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</si>
  <si>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</si>
  <si>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</si>
  <si>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</si>
  <si>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</si>
  <si>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</si>
  <si>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</si>
  <si>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</si>
  <si>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</si>
  <si>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</si>
  <si>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</si>
  <si>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</si>
  <si>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</si>
  <si>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</si>
  <si>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</si>
  <si>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</si>
  <si>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</si>
  <si>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</si>
  <si>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</si>
  <si>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</si>
  <si>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</si>
  <si>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</si>
  <si>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</si>
  <si>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</si>
  <si>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</si>
  <si>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</si>
  <si>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</si>
  <si>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</si>
  <si>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</si>
  <si>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</si>
  <si>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</si>
  <si>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</si>
  <si>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</si>
  <si>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</si>
  <si>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</si>
  <si>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</si>
  <si>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</si>
  <si>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</si>
  <si>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</si>
  <si>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</si>
  <si>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</si>
  <si>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</si>
  <si>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</si>
  <si>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</si>
  <si>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</si>
  <si>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</si>
  <si>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</si>
  <si>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</si>
  <si>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</si>
  <si>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</si>
  <si>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</si>
  <si>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</si>
  <si>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</si>
  <si>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</si>
  <si>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</si>
  <si>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</si>
  <si>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</si>
  <si>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</si>
  <si>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</si>
  <si>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</si>
  <si>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</si>
  <si>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</si>
  <si>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</si>
  <si>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</si>
  <si>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</si>
  <si>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</si>
  <si>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</si>
  <si>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</si>
  <si>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</si>
  <si>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</si>
  <si>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</si>
  <si>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</si>
  <si>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</si>
  <si>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</si>
  <si>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</si>
  <si>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</si>
  <si>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</si>
  <si>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</si>
  <si>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</si>
  <si>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</si>
  <si>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</si>
  <si>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</si>
  <si>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</si>
  <si>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</si>
  <si>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</si>
  <si>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</si>
  <si>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</si>
  <si>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</si>
  <si>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</si>
  <si>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</si>
  <si>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</si>
  <si>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</si>
  <si>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</si>
  <si>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</si>
  <si>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</si>
  <si>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</si>
  <si>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</si>
  <si>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</si>
  <si>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</si>
  <si>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</si>
  <si>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</si>
  <si>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</si>
  <si>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</si>
  <si>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</si>
  <si>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</si>
  <si>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</si>
  <si>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</si>
  <si>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</si>
  <si>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</si>
  <si>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</si>
  <si>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</si>
  <si>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</si>
  <si>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</si>
  <si>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</si>
  <si>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</si>
  <si>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</si>
  <si>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</si>
  <si>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</si>
  <si>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</si>
  <si>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</si>
  <si>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</si>
  <si>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</si>
  <si>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</si>
  <si>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</si>
  <si>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</si>
  <si>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</si>
  <si>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</si>
  <si>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</si>
  <si>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</si>
  <si>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</si>
  <si>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</si>
  <si>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</si>
  <si>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</si>
  <si>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</si>
  <si>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</si>
  <si>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</si>
  <si>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</si>
  <si>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</si>
  <si>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</si>
  <si>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</si>
  <si>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</si>
  <si>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</si>
  <si>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</si>
  <si>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</si>
  <si>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</si>
  <si>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</si>
  <si>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</si>
  <si>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</si>
  <si>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</si>
  <si>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</si>
  <si>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</si>
  <si>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</si>
  <si>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</si>
  <si>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</si>
  <si>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</si>
  <si>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</si>
  <si>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</si>
  <si>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</si>
  <si>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</si>
  <si>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</si>
  <si>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</si>
  <si>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</si>
  <si>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</si>
  <si>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</si>
  <si>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</si>
  <si>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</si>
  <si>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</si>
  <si>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</si>
  <si>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</si>
  <si>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</si>
  <si>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</si>
  <si>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</si>
  <si>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</si>
  <si>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</si>
  <si>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</si>
  <si>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</si>
  <si>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</si>
  <si>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</si>
  <si>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</si>
  <si>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</si>
  <si>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</si>
  <si>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</si>
  <si>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</si>
  <si>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</si>
  <si>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</si>
  <si>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</si>
  <si>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</si>
  <si>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</si>
  <si>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</si>
  <si>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</si>
  <si>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</si>
  <si>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</si>
  <si>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</si>
  <si>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</si>
  <si>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</si>
  <si>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</si>
  <si>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</si>
  <si>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</si>
  <si>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</si>
  <si>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</si>
  <si>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</si>
  <si>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</si>
  <si>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</si>
  <si>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</si>
  <si>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</si>
  <si>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</si>
  <si>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</si>
  <si>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</si>
  <si>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</si>
  <si>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</si>
  <si>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</si>
  <si>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</si>
  <si>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</si>
  <si>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</si>
  <si>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</si>
  <si>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</si>
  <si>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</si>
  <si>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</si>
  <si>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</si>
  <si>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</si>
  <si>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</si>
  <si>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</si>
  <si>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</si>
  <si>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</si>
  <si>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</si>
  <si>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</si>
  <si>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</si>
  <si>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</si>
  <si>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</si>
  <si>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</si>
  <si>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</si>
  <si>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</si>
  <si>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</si>
  <si>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</si>
  <si>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</si>
  <si>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</si>
  <si>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</si>
  <si>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</si>
  <si>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</si>
  <si>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</si>
  <si>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</si>
  <si>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</si>
  <si>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</si>
  <si>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</si>
  <si>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</si>
  <si>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</si>
  <si>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</si>
  <si>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</si>
  <si>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</si>
  <si>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</si>
  <si>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</si>
  <si>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</si>
  <si>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</si>
  <si>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</si>
  <si>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</si>
  <si>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</si>
  <si>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</si>
  <si>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</si>
  <si>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</si>
  <si>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</si>
  <si>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</si>
  <si>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</si>
  <si>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</si>
  <si>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</si>
  <si>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</si>
  <si>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</si>
  <si>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</si>
  <si>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</si>
  <si>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</si>
  <si>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</si>
  <si>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</si>
  <si>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</si>
  <si>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</si>
  <si>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</si>
  <si>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</si>
  <si>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</si>
  <si>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</si>
  <si>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</si>
  <si>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</si>
  <si>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</si>
  <si>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</si>
  <si>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</si>
  <si>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</si>
  <si>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</si>
  <si>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</si>
  <si>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</si>
  <si>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</si>
  <si>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</si>
  <si>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</si>
  <si>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</si>
  <si>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</si>
  <si>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</si>
  <si>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</si>
  <si>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</si>
  <si>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</si>
  <si>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</si>
  <si>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</si>
  <si>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</si>
  <si>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</si>
  <si>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</si>
  <si>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</si>
  <si>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</si>
  <si>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</si>
  <si>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</si>
  <si>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</si>
  <si>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</si>
  <si>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</si>
  <si>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</si>
  <si>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</si>
  <si>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</si>
  <si>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</si>
  <si>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</si>
  <si>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</si>
  <si>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</si>
  <si>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</si>
  <si>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</si>
  <si>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</si>
  <si>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</si>
  <si>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</si>
  <si>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</si>
  <si>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</si>
  <si>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</si>
  <si>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</si>
  <si>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</si>
  <si>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</si>
  <si>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</si>
  <si>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</si>
  <si>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</si>
  <si>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</si>
  <si>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</si>
  <si>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</si>
  <si>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</si>
  <si>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</si>
  <si>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</si>
  <si>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</si>
  <si>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</si>
  <si>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</si>
  <si>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</si>
  <si>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</si>
  <si>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</si>
  <si>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</si>
  <si>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</si>
  <si>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</si>
  <si>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</si>
  <si>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</si>
  <si>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</si>
  <si>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</si>
  <si>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</si>
  <si>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</si>
  <si>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</si>
  <si>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</si>
  <si>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</si>
  <si>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</si>
  <si>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</si>
  <si>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</si>
  <si>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</si>
  <si>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</si>
  <si>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</si>
  <si>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</si>
  <si>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</si>
  <si>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</si>
  <si>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</si>
  <si>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</si>
  <si>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</si>
  <si>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</si>
  <si>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</si>
  <si>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</si>
  <si>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</si>
  <si>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</si>
  <si>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</si>
  <si>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</si>
  <si>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</si>
  <si>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</si>
  <si>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</si>
  <si>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</si>
  <si>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</si>
  <si>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</si>
  <si>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</si>
  <si>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</si>
  <si>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</si>
  <si>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</si>
  <si>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</si>
  <si>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</si>
  <si>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</si>
  <si>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</si>
  <si>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</si>
  <si>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</si>
  <si>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</si>
  <si>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</si>
  <si>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</si>
  <si>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</si>
  <si>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</si>
  <si>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</si>
  <si>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</si>
  <si>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</si>
  <si>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</si>
  <si>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</si>
  <si>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</si>
  <si>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</si>
  <si>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</si>
  <si>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</si>
  <si>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</si>
  <si>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</si>
  <si>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</si>
  <si>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</si>
  <si>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</si>
  <si>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</si>
  <si>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</si>
  <si>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</si>
  <si>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</si>
  <si>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</si>
  <si>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</si>
  <si>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</si>
  <si>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</si>
  <si>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</si>
  <si>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</si>
  <si>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</si>
  <si>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</si>
  <si>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</si>
  <si>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</si>
  <si>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</si>
  <si>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</si>
  <si>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</si>
  <si>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</si>
  <si>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</si>
  <si>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</si>
  <si>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</si>
  <si>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</si>
  <si>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</si>
  <si>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</si>
  <si>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</si>
  <si>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</si>
  <si>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</si>
  <si>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</si>
  <si>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</si>
  <si>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</si>
  <si>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</si>
  <si>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</si>
  <si>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</si>
  <si>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</si>
  <si>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</si>
  <si>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</si>
  <si>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</si>
  <si>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</si>
  <si>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</si>
  <si>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</si>
  <si>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</si>
  <si>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</si>
  <si>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</si>
  <si>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</si>
  <si>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</si>
  <si>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</si>
  <si>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</si>
  <si>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</si>
  <si>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</si>
  <si>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</si>
  <si>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</si>
  <si>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</si>
  <si>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</si>
  <si>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</si>
  <si>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</si>
  <si>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</si>
  <si>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</si>
  <si>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</si>
  <si>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</si>
  <si>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</si>
  <si>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</si>
  <si>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</si>
  <si>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</si>
  <si>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</si>
  <si>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</si>
  <si>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</si>
  <si>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</si>
  <si>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</si>
  <si>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</si>
  <si>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</si>
  <si>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</si>
  <si>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</si>
  <si>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</si>
  <si>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</si>
  <si>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</si>
  <si>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</si>
  <si>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</si>
  <si>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</si>
  <si>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</si>
  <si>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</si>
  <si>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</si>
  <si>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</si>
  <si>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</si>
  <si>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</si>
  <si>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</si>
  <si>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</si>
  <si>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</si>
  <si>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</si>
  <si>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</si>
  <si>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</si>
  <si>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</si>
  <si>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</si>
  <si>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</si>
  <si>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</si>
  <si>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</si>
  <si>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</si>
  <si>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</si>
  <si>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</si>
  <si>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</si>
  <si>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</si>
  <si>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</si>
  <si>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</si>
  <si>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</si>
  <si>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</si>
  <si>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</si>
  <si>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</si>
  <si>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</si>
  <si>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</si>
  <si>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</si>
  <si>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</si>
  <si>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</si>
  <si>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</si>
  <si>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</si>
  <si>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</si>
  <si>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</si>
  <si>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</si>
  <si>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</si>
  <si>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</si>
  <si>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</si>
  <si>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</si>
  <si>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</si>
  <si>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</si>
  <si>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</si>
  <si>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</si>
  <si>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</si>
  <si>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</si>
  <si>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</si>
  <si>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</si>
  <si>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</si>
  <si>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</si>
  <si>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</si>
  <si>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</si>
  <si>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</si>
  <si>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</si>
  <si>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</si>
  <si>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</si>
  <si>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</si>
  <si>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</si>
  <si>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</si>
  <si>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</si>
  <si>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</si>
  <si>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</si>
  <si>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</si>
  <si>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</si>
  <si>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</si>
  <si>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</si>
  <si>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</si>
  <si>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</si>
  <si>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</si>
  <si>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</si>
  <si>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</si>
  <si>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</si>
  <si>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</si>
  <si>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</si>
  <si>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</si>
  <si>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</si>
  <si>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</si>
  <si>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</si>
  <si>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</si>
  <si>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</si>
  <si>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</si>
  <si>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</si>
  <si>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</si>
  <si>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</si>
  <si>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</si>
  <si>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</si>
  <si>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</si>
  <si>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</si>
  <si>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</si>
  <si>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</si>
  <si>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</si>
  <si>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</si>
  <si>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</si>
  <si>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</si>
  <si>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</si>
  <si>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</si>
  <si>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</si>
  <si>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</si>
  <si>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</si>
  <si>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</si>
  <si>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</si>
  <si>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</si>
  <si>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</si>
  <si>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</si>
  <si>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</si>
  <si>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</si>
  <si>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</si>
  <si>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</si>
  <si>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</si>
  <si>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</si>
  <si>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</si>
  <si>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</si>
  <si>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</si>
  <si>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</si>
  <si>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</si>
  <si>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</si>
  <si>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</si>
  <si>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</si>
  <si>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</si>
  <si>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</si>
  <si>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</si>
  <si>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</si>
  <si>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</si>
  <si>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</si>
  <si>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</si>
  <si>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</si>
  <si>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</si>
  <si>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</si>
  <si>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</si>
  <si>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</si>
  <si>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</si>
  <si>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</si>
  <si>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</si>
  <si>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</si>
  <si>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</si>
  <si>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</si>
  <si>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</si>
  <si>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</si>
  <si>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</si>
  <si>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</si>
  <si>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</si>
  <si>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</si>
  <si>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</si>
  <si>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</si>
  <si>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</si>
  <si>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</si>
  <si>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</si>
  <si>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</si>
  <si>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</si>
  <si>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</si>
  <si>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</si>
  <si>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</si>
  <si>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</si>
  <si>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</si>
  <si>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</si>
  <si>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</si>
  <si>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</si>
  <si>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</si>
  <si>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</si>
  <si>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</si>
  <si>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</si>
  <si>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</si>
  <si>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</si>
  <si>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</si>
  <si>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</si>
  <si>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</si>
  <si>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</si>
  <si>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</si>
  <si>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</si>
  <si>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</si>
  <si>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</si>
  <si>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</si>
  <si>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</si>
  <si>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</si>
  <si>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</si>
  <si>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</si>
  <si>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</si>
  <si>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</si>
  <si>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</si>
  <si>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</si>
  <si>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</si>
  <si>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</si>
  <si>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</si>
  <si>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</si>
  <si>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</si>
  <si>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</si>
  <si>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</si>
  <si>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</si>
  <si>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</si>
  <si>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</si>
  <si>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</si>
  <si>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</si>
  <si>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</si>
  <si>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</si>
  <si>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</si>
  <si>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</si>
  <si>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</si>
  <si>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</si>
  <si>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</si>
  <si>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</si>
  <si>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</si>
  <si>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</si>
  <si>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</si>
  <si>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</si>
  <si>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</si>
  <si>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</si>
  <si>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</si>
  <si>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</si>
  <si>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</si>
  <si>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</si>
  <si>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</si>
  <si>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</si>
  <si>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</si>
  <si>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</si>
  <si>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</si>
  <si>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</si>
  <si>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</si>
  <si>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</si>
  <si>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</si>
  <si>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</si>
  <si>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</si>
  <si>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</si>
  <si>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</si>
  <si>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</si>
  <si>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</si>
  <si>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</si>
  <si>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</si>
  <si>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</si>
  <si>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</si>
  <si>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</si>
  <si>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</si>
  <si>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</si>
  <si>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</si>
  <si>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</si>
  <si>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</si>
  <si>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</si>
  <si>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</si>
  <si>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</si>
  <si>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</si>
  <si>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</si>
  <si>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</si>
  <si>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</si>
  <si>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</si>
  <si>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</si>
  <si>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</si>
  <si>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</si>
  <si>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</si>
  <si>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</si>
  <si>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</si>
  <si>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</si>
  <si>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</si>
  <si>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</si>
  <si>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</si>
  <si>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</si>
  <si>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</si>
  <si>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</si>
  <si>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</si>
  <si>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</si>
  <si>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</si>
  <si>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</si>
  <si>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</si>
  <si>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</si>
  <si>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</si>
  <si>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</si>
  <si>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</si>
  <si>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</si>
  <si>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</si>
  <si>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</si>
  <si>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</si>
  <si>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</si>
  <si>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</si>
  <si>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</si>
  <si>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</si>
  <si>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</si>
  <si>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</si>
  <si>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</si>
  <si>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</si>
  <si>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</si>
  <si>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</si>
  <si>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</si>
  <si>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</si>
  <si>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</si>
  <si>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</si>
  <si>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</si>
  <si>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</si>
  <si>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</si>
  <si>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</si>
  <si>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</si>
  <si>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</si>
  <si>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</si>
  <si>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</si>
  <si>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</si>
  <si>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</si>
  <si>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</si>
  <si>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</si>
  <si>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</si>
  <si>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</si>
  <si>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</si>
  <si>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</si>
  <si>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</si>
  <si>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</si>
  <si>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</si>
  <si>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</si>
  <si>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</si>
  <si>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</si>
  <si>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</si>
  <si>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</si>
  <si>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</si>
  <si>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</si>
  <si>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</si>
  <si>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</si>
  <si>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</si>
  <si>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</si>
  <si>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</si>
  <si>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</si>
  <si>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</si>
  <si>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</si>
  <si>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</si>
  <si>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</si>
  <si>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</si>
  <si>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</si>
  <si>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</si>
  <si>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</si>
  <si>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</si>
  <si>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</si>
  <si>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</si>
  <si>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</si>
  <si>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</si>
  <si>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</si>
  <si>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</si>
  <si>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</si>
  <si>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</si>
  <si>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</si>
  <si>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</si>
  <si>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</si>
  <si>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</si>
  <si>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</si>
  <si>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</si>
  <si>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</si>
  <si>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</si>
  <si>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</si>
  <si>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</si>
  <si>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</si>
  <si>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</si>
  <si>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</si>
  <si>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</si>
  <si>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</si>
  <si>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</si>
  <si>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</si>
  <si>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</si>
  <si>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</si>
  <si>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</si>
  <si>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</si>
  <si>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</si>
  <si>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</si>
  <si>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</si>
  <si>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</si>
  <si>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</si>
  <si>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</si>
  <si>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</si>
  <si>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</si>
  <si>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</si>
  <si>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</si>
  <si>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</si>
  <si>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</si>
  <si>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</si>
  <si>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</si>
  <si>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</si>
  <si>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</si>
  <si>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</si>
  <si>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</si>
  <si>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</si>
  <si>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</si>
  <si>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</si>
  <si>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</si>
  <si>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</si>
  <si>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</si>
  <si>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</si>
  <si>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</si>
  <si>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</si>
  <si>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</si>
  <si>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</si>
  <si>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</si>
  <si>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</si>
  <si>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</si>
  <si>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</si>
  <si>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</si>
  <si>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</si>
  <si>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</si>
  <si>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</si>
  <si>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</si>
  <si>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</si>
  <si>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</si>
  <si>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</si>
  <si>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</si>
  <si>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</si>
  <si>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</si>
  <si>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</si>
  <si>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</si>
  <si>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</si>
  <si>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</si>
  <si>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</si>
  <si>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</si>
  <si>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</si>
  <si>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</si>
  <si>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</si>
  <si>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</si>
  <si>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</si>
  <si>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</si>
  <si>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</si>
  <si>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</si>
  <si>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</si>
  <si>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</si>
  <si>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</si>
  <si>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</si>
  <si>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</si>
  <si>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</si>
  <si>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</si>
  <si>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</si>
  <si>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</si>
  <si>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</si>
  <si>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</si>
  <si>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</si>
  <si>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</si>
  <si>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</si>
  <si>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</si>
  <si>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</si>
  <si>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</si>
  <si>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</si>
  <si>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</si>
  <si>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</si>
  <si>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</si>
  <si>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</si>
  <si>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</si>
  <si>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</si>
  <si>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</si>
  <si>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</si>
  <si>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</si>
  <si>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</si>
  <si>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</si>
  <si>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</si>
  <si>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</si>
  <si>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</si>
  <si>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</si>
  <si>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</si>
  <si>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</si>
  <si>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</si>
  <si>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</si>
  <si>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</si>
  <si>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</si>
  <si>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</si>
  <si>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</si>
  <si>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</si>
  <si>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</si>
  <si>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</si>
  <si>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</si>
  <si>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</si>
  <si>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</si>
  <si>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</si>
  <si>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</si>
  <si>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</si>
  <si>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</si>
  <si>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</si>
  <si>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</si>
  <si>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</si>
  <si>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</si>
  <si>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</si>
  <si>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</si>
  <si>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</si>
  <si>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</si>
  <si>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</si>
  <si>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</si>
  <si>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</si>
  <si>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</si>
  <si>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</si>
  <si>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</si>
  <si>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</si>
  <si>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</si>
  <si>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</si>
  <si>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</si>
  <si>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</si>
  <si>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</si>
  <si>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</si>
  <si>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</si>
  <si>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</si>
  <si>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</si>
  <si>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</si>
  <si>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</si>
  <si>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</si>
  <si>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</si>
  <si>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</si>
  <si>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</si>
  <si>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</si>
  <si>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</si>
  <si>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</si>
  <si>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</si>
  <si>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</si>
  <si>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</si>
  <si>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</si>
  <si>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</si>
  <si>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</si>
  <si>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</si>
  <si>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</si>
  <si>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</si>
  <si>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</si>
  <si>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</si>
  <si>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</si>
  <si>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</si>
  <si>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</si>
  <si>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</si>
  <si>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</si>
  <si>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</si>
  <si>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</si>
  <si>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</si>
  <si>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</si>
  <si>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</si>
  <si>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</si>
  <si>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</si>
  <si>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</si>
  <si>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</si>
  <si>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</si>
  <si>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</si>
  <si>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</si>
  <si>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</si>
  <si>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</si>
  <si>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</si>
  <si>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</si>
  <si>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</si>
  <si>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</si>
  <si>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</si>
  <si>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</si>
  <si>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</si>
  <si>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</si>
  <si>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</si>
  <si>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</si>
  <si>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</si>
  <si>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</si>
  <si>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</si>
  <si>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</si>
  <si>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</si>
  <si>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</si>
  <si>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</si>
  <si>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</si>
  <si>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</si>
  <si>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</si>
  <si>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</si>
  <si>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</si>
  <si>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</si>
  <si>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</si>
  <si>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</si>
  <si>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</si>
  <si>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</si>
  <si>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</si>
  <si>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</si>
  <si>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</si>
  <si>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</si>
  <si>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</si>
  <si>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</si>
  <si>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</si>
  <si>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</si>
  <si>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</si>
  <si>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</si>
  <si>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</si>
  <si>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</si>
  <si>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</si>
  <si>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</si>
  <si>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</si>
  <si>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</si>
  <si>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</si>
  <si>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</si>
  <si>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</si>
  <si>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</si>
  <si>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</si>
  <si>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</si>
  <si>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</si>
  <si>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</si>
  <si>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</si>
  <si>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</si>
  <si>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</si>
  <si>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</si>
  <si>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</si>
  <si>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</si>
  <si>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</si>
  <si>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</si>
  <si>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</si>
  <si>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</si>
  <si>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</si>
  <si>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</si>
  <si>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</si>
  <si>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</si>
  <si>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</si>
  <si>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</si>
  <si>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</si>
  <si>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</si>
  <si>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</si>
  <si>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</si>
  <si>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</si>
  <si>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</si>
  <si>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</si>
  <si>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</si>
  <si>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</si>
  <si>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</si>
  <si>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</si>
  <si>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</si>
  <si>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</si>
  <si>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</si>
  <si>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</si>
  <si>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</si>
  <si>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</si>
  <si>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</si>
  <si>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</si>
  <si>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</si>
  <si>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</si>
  <si>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</si>
  <si>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</si>
  <si>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</si>
  <si>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</si>
  <si>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</si>
  <si>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</si>
  <si>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</si>
  <si>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</si>
  <si>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</si>
  <si>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</si>
  <si>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</si>
  <si>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</si>
  <si>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</si>
  <si>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</si>
  <si>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</si>
  <si>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</si>
  <si>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</si>
  <si>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</si>
  <si>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</si>
  <si>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</si>
  <si>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</si>
  <si>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</si>
  <si>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</si>
  <si>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</si>
  <si>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</si>
  <si>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</si>
  <si>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</si>
  <si>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</si>
  <si>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</si>
  <si>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</si>
  <si>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</si>
  <si>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</si>
  <si>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</si>
  <si>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</si>
  <si>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</si>
  <si>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</si>
  <si>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</si>
  <si>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</si>
  <si>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</si>
  <si>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</si>
  <si>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</si>
  <si>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</si>
  <si>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</si>
  <si>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</si>
  <si>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</si>
  <si>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</si>
  <si>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</si>
  <si>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</si>
  <si>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</si>
  <si>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</si>
  <si>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</si>
  <si>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</si>
  <si>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</si>
  <si>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</si>
  <si>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</si>
  <si>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</si>
  <si>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</si>
  <si>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</si>
  <si>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</si>
  <si>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</si>
  <si>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</si>
  <si>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</si>
  <si>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</si>
  <si>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</si>
  <si>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</si>
  <si>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</si>
  <si>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</si>
  <si>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</si>
  <si>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</si>
  <si>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</si>
  <si>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</si>
  <si>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</si>
  <si>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</si>
  <si>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</si>
  <si>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</si>
  <si>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</si>
  <si>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</si>
  <si>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</si>
  <si>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</si>
  <si>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</si>
  <si>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</si>
  <si>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</si>
  <si>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</si>
  <si>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</si>
  <si>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</si>
  <si>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</si>
  <si>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</si>
  <si>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</si>
  <si>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</si>
  <si>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</si>
  <si>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</si>
  <si>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</si>
  <si>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</si>
  <si>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</si>
  <si>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</si>
  <si>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</si>
  <si>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</si>
  <si>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</si>
  <si>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</si>
  <si>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</si>
  <si>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</si>
  <si>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</si>
  <si>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</si>
  <si>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</si>
  <si>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</si>
  <si>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</si>
  <si>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</si>
  <si>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</si>
  <si>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</si>
  <si>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</si>
  <si>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</si>
  <si>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</si>
  <si>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</si>
  <si>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</si>
  <si>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</si>
  <si>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</si>
  <si>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</si>
  <si>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</si>
  <si>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</si>
  <si>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</si>
  <si>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</si>
  <si>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</si>
  <si>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</si>
  <si>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</si>
  <si>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</si>
  <si>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</si>
  <si>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</si>
  <si>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</si>
  <si>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</si>
  <si>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</si>
  <si>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</si>
  <si>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</si>
  <si>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</si>
  <si>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</si>
  <si>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</si>
  <si>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</si>
  <si>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</si>
  <si>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</si>
  <si>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</si>
  <si>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</si>
  <si>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</si>
  <si>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</si>
  <si>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</si>
  <si>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</si>
  <si>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</si>
  <si>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</si>
  <si>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</si>
  <si>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</si>
  <si>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</si>
  <si>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</si>
  <si>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</si>
  <si>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</si>
  <si>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</si>
  <si>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</si>
  <si>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</si>
  <si>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</si>
  <si>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</si>
  <si>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</si>
  <si>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</si>
  <si>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</si>
  <si>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</si>
  <si>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</si>
  <si>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</si>
  <si>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</si>
  <si>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</si>
  <si>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</si>
  <si>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</si>
  <si>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</si>
  <si>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</si>
  <si>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</si>
  <si>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</si>
  <si>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</si>
  <si>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</si>
  <si>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</si>
  <si>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</si>
  <si>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</si>
  <si>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</si>
  <si>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</si>
  <si>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</si>
  <si>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</si>
  <si>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</si>
  <si>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</si>
  <si>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</si>
  <si>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</si>
  <si>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</si>
  <si>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</si>
  <si>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</si>
  <si>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</si>
  <si>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</si>
  <si>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</si>
  <si>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</si>
  <si>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</si>
  <si>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</si>
  <si>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</si>
  <si>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</si>
  <si>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</si>
  <si>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</si>
  <si>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</si>
  <si>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</si>
  <si>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</si>
  <si>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</si>
  <si>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</si>
  <si>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</si>
  <si>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</si>
  <si>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</si>
  <si>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</si>
  <si>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</si>
  <si>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</si>
  <si>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</si>
  <si>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</si>
  <si>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</si>
  <si>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</si>
  <si>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</si>
  <si>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</si>
  <si>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</si>
  <si>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</si>
  <si>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</si>
  <si>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</si>
  <si>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</si>
  <si>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</si>
  <si>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</si>
  <si>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</si>
  <si>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</si>
  <si>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</si>
  <si>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</si>
  <si>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</si>
  <si>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</si>
  <si>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</si>
  <si>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</si>
  <si>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</si>
  <si>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</si>
  <si>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</si>
  <si>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</si>
  <si>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</si>
  <si>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</si>
  <si>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</si>
  <si>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</si>
  <si>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</si>
  <si>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</si>
  <si>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</si>
  <si>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</si>
  <si>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</si>
  <si>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</si>
  <si>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</si>
  <si>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</si>
  <si>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</si>
  <si>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</si>
  <si>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</si>
  <si>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</si>
  <si>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</si>
  <si>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</si>
  <si>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</si>
  <si>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</si>
  <si>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</si>
  <si>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</si>
  <si>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</si>
  <si>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</si>
  <si>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</si>
  <si>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</si>
  <si>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</si>
  <si>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</si>
  <si>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</si>
  <si>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</si>
  <si>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</si>
  <si>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</si>
  <si>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</si>
  <si>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</si>
  <si>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</si>
  <si>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</si>
  <si>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</si>
  <si>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</si>
  <si>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</si>
  <si>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</si>
  <si>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</si>
  <si>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</si>
  <si>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</si>
  <si>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</si>
  <si>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</si>
  <si>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</si>
  <si>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</si>
  <si>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</si>
  <si>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</si>
  <si>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</si>
  <si>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</si>
  <si>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</si>
  <si>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</si>
  <si>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</si>
  <si>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</si>
  <si>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</si>
  <si>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</si>
  <si>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</si>
  <si>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</si>
  <si>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</si>
  <si>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</si>
  <si>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</si>
  <si>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</si>
  <si>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</si>
  <si>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</si>
  <si>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</si>
  <si>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</si>
  <si>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</si>
  <si>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</si>
  <si>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</si>
  <si>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</si>
  <si>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</si>
  <si>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</si>
  <si>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</si>
  <si>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</si>
  <si>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</si>
  <si>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</si>
  <si>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</si>
  <si>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</si>
  <si>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</si>
  <si>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</si>
  <si>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</si>
  <si>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</si>
  <si>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</si>
  <si>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</si>
  <si>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</si>
  <si>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</si>
  <si>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</si>
  <si>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</si>
  <si>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</si>
  <si>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</si>
  <si>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</si>
  <si>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</si>
  <si>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</si>
  <si>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</si>
  <si>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</si>
  <si>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</si>
  <si>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</si>
  <si>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</si>
  <si>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</si>
  <si>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</si>
  <si>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</si>
  <si>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</si>
  <si>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</si>
  <si>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</si>
  <si>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</si>
  <si>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</si>
  <si>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</si>
  <si>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</si>
  <si>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</si>
  <si>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</si>
  <si>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</si>
  <si>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</si>
  <si>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</si>
  <si>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</si>
  <si>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</si>
  <si>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</si>
  <si>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</si>
  <si>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</si>
  <si>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</si>
  <si>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</si>
  <si>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</si>
  <si>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</si>
  <si>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</si>
  <si>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</si>
  <si>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</si>
  <si>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</si>
  <si>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</si>
  <si>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</si>
  <si>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</si>
  <si>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</si>
  <si>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</si>
  <si>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</si>
  <si>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</si>
  <si>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</si>
  <si>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</si>
  <si>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</si>
  <si>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</si>
  <si>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</si>
  <si>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</si>
  <si>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</si>
  <si>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</si>
  <si>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</si>
  <si>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</si>
  <si>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</si>
  <si>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</si>
  <si>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</si>
  <si>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</si>
  <si>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</si>
  <si>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</si>
  <si>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</si>
  <si>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</si>
  <si>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</si>
  <si>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</si>
  <si>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</si>
  <si>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</si>
  <si>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</si>
  <si>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</si>
  <si>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</si>
  <si>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</si>
  <si>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</si>
  <si>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</si>
  <si>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</si>
  <si>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</si>
  <si>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</si>
  <si>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</si>
  <si>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</si>
  <si>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</si>
  <si>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</si>
  <si>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</si>
  <si>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</si>
  <si>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</si>
  <si>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</si>
  <si>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</si>
  <si>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</si>
  <si>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</si>
  <si>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</si>
  <si>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</si>
  <si>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</si>
  <si>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</si>
  <si>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</si>
  <si>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</si>
  <si>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</si>
  <si>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</si>
  <si>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</si>
  <si>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</si>
  <si>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</si>
  <si>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</si>
  <si>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</si>
  <si>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</si>
  <si>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</si>
  <si>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</si>
  <si>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</si>
  <si>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</si>
  <si>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</si>
  <si>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</si>
  <si>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</si>
  <si>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</si>
  <si>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</si>
  <si>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</si>
  <si>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</si>
  <si>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</si>
  <si>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</si>
  <si>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</si>
  <si>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</si>
  <si>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</si>
  <si>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</si>
  <si>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</si>
  <si>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</si>
  <si>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</si>
  <si>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</si>
  <si>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</si>
  <si>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</si>
  <si>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</si>
  <si>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</si>
  <si>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</si>
  <si>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</si>
  <si>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</si>
  <si>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</si>
  <si>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</si>
  <si>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</si>
  <si>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</si>
  <si>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</si>
  <si>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</si>
  <si>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</si>
  <si>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</si>
  <si>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</si>
  <si>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</si>
  <si>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</si>
  <si>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</si>
  <si>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</si>
  <si>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</si>
  <si>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</si>
  <si>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</si>
  <si>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</si>
  <si>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</si>
  <si>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</si>
  <si>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</si>
  <si>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</si>
  <si>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</si>
  <si>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</si>
  <si>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</si>
  <si>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</si>
  <si>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</si>
  <si>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</si>
  <si>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</si>
  <si>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</si>
  <si>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</si>
  <si>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</si>
  <si>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</si>
  <si>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</si>
  <si>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</si>
  <si>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</si>
  <si>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</si>
  <si>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</si>
  <si>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</si>
  <si>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</si>
  <si>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</si>
  <si>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</si>
  <si>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</si>
  <si>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</si>
  <si>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</si>
  <si>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</si>
  <si>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</si>
  <si>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</si>
  <si>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</si>
  <si>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</si>
  <si>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</si>
  <si>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</si>
  <si>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</si>
  <si>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</si>
  <si>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</si>
  <si>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</si>
  <si>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</si>
  <si>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</si>
  <si>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</si>
  <si>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</si>
  <si>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</si>
  <si>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</si>
  <si>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</si>
  <si>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</si>
  <si>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</si>
  <si>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</si>
  <si>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</si>
  <si>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</si>
  <si>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</si>
  <si>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</si>
  <si>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</si>
  <si>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</si>
  <si>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</si>
  <si>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</si>
  <si>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</si>
  <si>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</si>
  <si>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</si>
  <si>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</si>
  <si>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</si>
  <si>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</si>
  <si>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</si>
  <si>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</si>
  <si>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</si>
  <si>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</si>
  <si>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</si>
  <si>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</si>
  <si>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</si>
  <si>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</si>
  <si>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</si>
  <si>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</si>
  <si>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</si>
  <si>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</si>
  <si>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</si>
  <si>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</si>
  <si>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</si>
  <si>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</si>
  <si>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</si>
  <si>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</si>
  <si>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</si>
  <si>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</si>
  <si>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</si>
  <si>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</si>
  <si>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</si>
  <si>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</si>
  <si>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</si>
  <si>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</si>
  <si>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</si>
  <si>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</si>
  <si>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</si>
  <si>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</si>
  <si>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</si>
  <si>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</si>
  <si>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</si>
  <si>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</si>
  <si>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</si>
  <si>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</si>
  <si>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</si>
  <si>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</si>
  <si>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</si>
  <si>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</si>
  <si>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</si>
  <si>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</si>
  <si>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</si>
  <si>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</si>
  <si>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</si>
  <si>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</si>
  <si>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</si>
  <si>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</si>
  <si>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</si>
  <si>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</si>
  <si>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</si>
  <si>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</si>
  <si>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</si>
  <si>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</si>
  <si>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</si>
  <si>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</si>
  <si>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</si>
  <si>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</si>
  <si>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</si>
  <si>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</si>
  <si>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</si>
  <si>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</si>
  <si>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</si>
  <si>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</si>
  <si>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</si>
  <si>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</si>
  <si>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</si>
  <si>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</si>
  <si>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</si>
  <si>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</si>
  <si>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</si>
  <si>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</si>
  <si>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</si>
  <si>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</si>
  <si>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</si>
  <si>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</si>
  <si>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</si>
  <si>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</si>
  <si>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</si>
  <si>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</si>
  <si>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</si>
  <si>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</si>
  <si>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</si>
  <si>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</si>
  <si>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</si>
  <si>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</si>
  <si>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</si>
  <si>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</si>
  <si>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</si>
  <si>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</si>
  <si>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</si>
  <si>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</si>
  <si>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</si>
  <si>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</si>
  <si>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</si>
  <si>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</si>
  <si>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</si>
  <si>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</si>
  <si>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</si>
  <si>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</si>
  <si>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</si>
  <si>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</si>
  <si>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</si>
  <si>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</si>
  <si>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</si>
  <si>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</si>
  <si>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</si>
  <si>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</si>
  <si>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</si>
  <si>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</si>
  <si>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</si>
  <si>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</si>
  <si>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</si>
  <si>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</si>
  <si>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</si>
  <si>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</si>
  <si>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</si>
  <si>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</si>
  <si>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</si>
  <si>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</si>
  <si>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</si>
  <si>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</si>
  <si>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</si>
  <si>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</si>
  <si>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</si>
  <si>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</si>
  <si>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</si>
  <si>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</si>
  <si>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</si>
  <si>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</si>
  <si>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</si>
  <si>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</si>
  <si>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</si>
  <si>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</si>
  <si>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</si>
  <si>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</si>
  <si>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</si>
  <si>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</si>
  <si>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</si>
  <si>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</si>
  <si>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</si>
  <si>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</si>
  <si>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</si>
  <si>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</si>
  <si>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</si>
  <si>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</si>
  <si>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</si>
  <si>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</si>
  <si>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</si>
  <si>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</si>
  <si>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</si>
  <si>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</si>
  <si>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</si>
  <si>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</si>
  <si>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</si>
  <si>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</si>
  <si>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</si>
  <si>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</si>
  <si>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</si>
  <si>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</si>
  <si>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</si>
  <si>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</si>
  <si>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</si>
  <si>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</si>
  <si>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</si>
  <si>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</si>
  <si>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</si>
  <si>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</si>
  <si>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</si>
  <si>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</si>
  <si>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</si>
  <si>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</si>
  <si>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</si>
  <si>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</si>
  <si>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</si>
  <si>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</si>
  <si>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</si>
  <si>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</si>
  <si>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</si>
  <si>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</si>
  <si>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</si>
  <si>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</si>
  <si>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</si>
  <si>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</si>
  <si>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</si>
  <si>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</si>
  <si>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</si>
  <si>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</si>
  <si>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</si>
  <si>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</si>
  <si>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</si>
  <si>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</si>
  <si>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</si>
  <si>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</si>
  <si>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</si>
  <si>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</si>
  <si>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</si>
  <si>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</si>
  <si>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</si>
  <si>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</si>
  <si>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</si>
  <si>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</si>
  <si>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</si>
  <si>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</si>
  <si>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</si>
  <si>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</si>
  <si>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</si>
  <si>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</si>
  <si>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</si>
  <si>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</si>
  <si>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</si>
  <si>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</si>
  <si>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</si>
  <si>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</si>
  <si>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</si>
  <si>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</si>
  <si>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</si>
  <si>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</si>
  <si>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</si>
  <si>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</si>
  <si>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</si>
  <si>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</si>
  <si>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</si>
  <si>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</si>
  <si>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</si>
  <si>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</si>
  <si>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</si>
  <si>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</si>
  <si>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</si>
  <si>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</si>
  <si>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</si>
  <si>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</si>
  <si>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</si>
  <si>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</si>
  <si>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</si>
  <si>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</si>
  <si>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</si>
  <si>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</si>
  <si>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</si>
  <si>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</si>
  <si>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</si>
  <si>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</si>
  <si>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</si>
  <si>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</si>
  <si>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</si>
  <si>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</si>
  <si>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</si>
  <si>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</si>
  <si>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</si>
  <si>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</si>
  <si>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</si>
  <si>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</si>
  <si>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</si>
  <si>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</si>
  <si>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</si>
  <si>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</si>
  <si>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</si>
  <si>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</si>
  <si>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</si>
  <si>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</si>
  <si>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</si>
  <si>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</si>
  <si>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</si>
  <si>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</si>
  <si>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</si>
  <si>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</si>
  <si>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</si>
  <si>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</si>
  <si>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</si>
  <si>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</si>
  <si>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</si>
  <si>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</si>
  <si>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</si>
  <si>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</si>
  <si>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</si>
  <si>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</si>
  <si>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</si>
  <si>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</si>
  <si>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</si>
  <si>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</si>
  <si>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</si>
  <si>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</si>
  <si>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</si>
  <si>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</si>
  <si>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</si>
  <si>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</si>
  <si>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</si>
  <si>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</si>
  <si>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</si>
  <si>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</si>
  <si>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</si>
  <si>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</si>
  <si>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</si>
  <si>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</si>
  <si>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</si>
  <si>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</si>
  <si>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</si>
  <si>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</si>
  <si>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</si>
  <si>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</si>
  <si>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</si>
  <si>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</si>
  <si>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</si>
  <si>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</si>
  <si>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</si>
  <si>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</si>
  <si>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</si>
  <si>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</si>
  <si>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</si>
  <si>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</si>
  <si>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</si>
  <si>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</si>
  <si>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</si>
  <si>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</si>
  <si>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</si>
  <si>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</si>
  <si>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</si>
  <si>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</si>
  <si>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</si>
  <si>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</si>
  <si>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</si>
  <si>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</si>
  <si>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</si>
  <si>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</si>
  <si>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</si>
  <si>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</si>
  <si>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</si>
  <si>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</si>
  <si>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</si>
  <si>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</si>
  <si>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</si>
  <si>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</si>
  <si>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</si>
  <si>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</si>
  <si>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</si>
  <si>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</si>
  <si>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</si>
  <si>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</si>
  <si>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</si>
  <si>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</si>
  <si>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</si>
  <si>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</si>
  <si>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</si>
  <si>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</si>
  <si>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</si>
  <si>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</si>
  <si>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</si>
  <si>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</si>
  <si>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</si>
  <si>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</si>
  <si>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</si>
  <si>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</si>
  <si>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</si>
  <si>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</si>
  <si>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</si>
  <si>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</si>
  <si>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</si>
  <si>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</si>
  <si>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</si>
  <si>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</si>
  <si>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</si>
  <si>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</si>
  <si>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</si>
  <si>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</si>
  <si>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</si>
  <si>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</si>
  <si>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</si>
  <si>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</si>
  <si>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</si>
  <si>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</si>
  <si>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</si>
  <si>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</si>
  <si>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</si>
  <si>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</si>
  <si>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</si>
  <si>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</si>
  <si>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</si>
  <si>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</si>
  <si>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</si>
  <si>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</si>
  <si>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</si>
  <si>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</si>
  <si>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</si>
  <si>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</si>
  <si>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</si>
  <si>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</si>
  <si>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</si>
  <si>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</si>
  <si>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</si>
  <si>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</si>
  <si>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</si>
  <si>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</si>
  <si>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</si>
  <si>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</si>
  <si>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</si>
  <si>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</si>
  <si>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</si>
  <si>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</si>
  <si>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</si>
  <si>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</si>
  <si>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</si>
  <si>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</si>
  <si>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</si>
  <si>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</si>
  <si>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</si>
  <si>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</si>
  <si>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</si>
  <si>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</si>
  <si>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</si>
  <si>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</si>
  <si>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</si>
  <si>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</si>
  <si>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</si>
  <si>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</si>
  <si>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</si>
  <si>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</si>
  <si>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</si>
  <si>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</si>
  <si>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</si>
  <si>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</si>
  <si>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</si>
  <si>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</si>
  <si>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</si>
  <si>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</si>
  <si>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</si>
  <si>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</si>
  <si>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</si>
  <si>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</si>
  <si>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</si>
  <si>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</si>
  <si>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</si>
  <si>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</si>
  <si>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</si>
  <si>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</si>
  <si>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</si>
  <si>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</si>
  <si>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</si>
  <si>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</si>
  <si>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</si>
  <si>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</si>
  <si>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</si>
  <si>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</si>
  <si>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</si>
  <si>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</si>
  <si>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</si>
  <si>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</si>
  <si>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</si>
  <si>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</si>
  <si>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</si>
  <si>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</si>
  <si>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</si>
  <si>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</si>
  <si>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</si>
  <si>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</si>
  <si>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</si>
  <si>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</si>
  <si>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</si>
  <si>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</si>
  <si>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</si>
  <si>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</si>
  <si>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</si>
  <si>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</si>
  <si>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</si>
  <si>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</si>
  <si>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</si>
  <si>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</si>
  <si>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</si>
  <si>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</si>
  <si>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</si>
  <si>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</si>
  <si>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</si>
  <si>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</si>
  <si>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</si>
  <si>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</si>
  <si>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</si>
  <si>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</si>
  <si>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</si>
  <si>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</si>
  <si>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</si>
  <si>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</si>
  <si>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</si>
  <si>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</si>
  <si>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</si>
  <si>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</si>
  <si>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</si>
  <si>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</si>
  <si>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</si>
  <si>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</si>
  <si>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</si>
  <si>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</si>
  <si>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</si>
  <si>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</si>
  <si>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</si>
  <si>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</si>
  <si>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</si>
  <si>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</si>
  <si>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</si>
  <si>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</si>
  <si>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</si>
  <si>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</si>
  <si>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</si>
  <si>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</si>
  <si>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</si>
  <si>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</si>
  <si>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</si>
  <si>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</si>
  <si>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</si>
  <si>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</si>
  <si>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</si>
  <si>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</si>
  <si>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</si>
  <si>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</si>
  <si>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</si>
  <si>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</si>
  <si>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</si>
  <si>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</si>
  <si>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</si>
  <si>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</si>
  <si>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</si>
  <si>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</si>
  <si>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</si>
  <si>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</si>
  <si>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</si>
  <si>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</si>
  <si>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</si>
  <si>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</si>
  <si>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</si>
  <si>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</si>
  <si>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</si>
  <si>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</si>
  <si>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</si>
  <si>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</si>
  <si>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</si>
  <si>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</si>
  <si>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</si>
  <si>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</si>
  <si>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</si>
  <si>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</si>
  <si>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</si>
  <si>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</si>
  <si>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</si>
  <si>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</si>
  <si>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</si>
  <si>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</si>
  <si>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</si>
  <si>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</si>
  <si>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</si>
  <si>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</si>
  <si>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</si>
  <si>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</si>
  <si>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</si>
  <si>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</si>
  <si>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</si>
  <si>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</si>
  <si>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</si>
  <si>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</si>
  <si>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</si>
  <si>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</si>
  <si>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</si>
  <si>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</si>
  <si>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</si>
  <si>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</si>
  <si>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</si>
  <si>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</si>
  <si>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</si>
  <si>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</si>
  <si>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</si>
  <si>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</si>
  <si>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</si>
  <si>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</si>
  <si>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</si>
  <si>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</si>
  <si>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</si>
  <si>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</si>
  <si>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</si>
  <si>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</si>
  <si>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</si>
  <si>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</si>
  <si>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</si>
  <si>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</si>
  <si>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</si>
  <si>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</si>
  <si>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</si>
  <si>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</si>
  <si>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</si>
  <si>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</si>
  <si>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</si>
  <si>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</si>
  <si>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</si>
  <si>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</si>
  <si>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</si>
  <si>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</si>
  <si>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</si>
  <si>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</si>
  <si>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</si>
  <si>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</si>
  <si>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</si>
  <si>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</si>
  <si>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</si>
  <si>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</si>
  <si>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</si>
  <si>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</si>
  <si>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</si>
  <si>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</si>
  <si>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</si>
  <si>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</si>
  <si>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</si>
  <si>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</si>
  <si>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</si>
  <si>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</si>
  <si>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</si>
  <si>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</si>
  <si>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</si>
  <si>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</si>
  <si>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</si>
  <si>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</si>
  <si>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</si>
  <si>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</si>
  <si>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</si>
  <si>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</si>
  <si>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</si>
  <si>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</si>
  <si>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</si>
  <si>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</si>
  <si>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</si>
  <si>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</si>
  <si>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</si>
  <si>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</si>
  <si>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</si>
  <si>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</si>
  <si>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</si>
  <si>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</si>
  <si>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</si>
  <si>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</si>
  <si>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</si>
  <si>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</si>
  <si>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</si>
  <si>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</si>
  <si>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</si>
  <si>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</si>
  <si>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</si>
  <si>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</si>
  <si>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</si>
  <si>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</si>
  <si>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</si>
  <si>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</si>
  <si>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</si>
  <si>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</si>
  <si>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</si>
  <si>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</si>
  <si>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</si>
  <si>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</si>
  <si>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</si>
  <si>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</si>
  <si>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</si>
  <si>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</si>
  <si>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</si>
  <si>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</si>
  <si>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</si>
  <si>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</si>
  <si>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</si>
  <si>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</si>
  <si>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</si>
  <si>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</si>
  <si>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</si>
  <si>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</si>
  <si>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</si>
  <si>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</si>
  <si>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</si>
  <si>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</si>
  <si>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</si>
  <si>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</si>
  <si>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</si>
  <si>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</si>
  <si>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</si>
  <si>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</si>
  <si>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</si>
  <si>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</si>
  <si>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</si>
  <si>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</si>
  <si>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</si>
  <si>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</si>
  <si>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</si>
  <si>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</si>
  <si>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</si>
  <si>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</si>
  <si>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</si>
  <si>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</si>
  <si>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</si>
  <si>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</si>
  <si>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</si>
  <si>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</si>
  <si>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</si>
  <si>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</si>
  <si>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</si>
  <si>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</si>
  <si>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</si>
  <si>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</si>
  <si>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</si>
  <si>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</si>
  <si>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</si>
  <si>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</si>
  <si>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</si>
  <si>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</si>
  <si>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</si>
  <si>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</si>
  <si>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</si>
  <si>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</si>
  <si>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</si>
  <si>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</si>
  <si>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</si>
  <si>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</si>
  <si>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</si>
  <si>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</si>
  <si>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</si>
  <si>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</si>
  <si>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</si>
  <si>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</si>
  <si>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</si>
  <si>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</si>
  <si>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</si>
  <si>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</si>
  <si>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</si>
  <si>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</si>
  <si>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</si>
  <si>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</si>
  <si>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</si>
  <si>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</si>
  <si>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</si>
  <si>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</si>
  <si>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</si>
  <si>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</si>
  <si>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</si>
  <si>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</si>
  <si>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</si>
  <si>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</si>
  <si>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</si>
  <si>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</si>
  <si>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</si>
  <si>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</si>
  <si>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</si>
  <si>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</si>
  <si>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</si>
  <si>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</si>
  <si>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</si>
  <si>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</si>
  <si>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</si>
  <si>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</si>
  <si>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</si>
  <si>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</si>
  <si>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</si>
  <si>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</si>
  <si>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</si>
  <si>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</si>
  <si>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</si>
  <si>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</si>
  <si>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</si>
  <si>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</si>
  <si>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</si>
  <si>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</si>
  <si>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</si>
  <si>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</si>
  <si>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</si>
  <si>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</si>
  <si>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</si>
  <si>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</si>
  <si>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</si>
  <si>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</si>
  <si>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</si>
  <si>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</si>
  <si>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</si>
  <si>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</si>
  <si>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</si>
  <si>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</si>
  <si>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</si>
  <si>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</si>
  <si>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</si>
  <si>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</si>
  <si>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</si>
  <si>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</si>
  <si>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</si>
  <si>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</si>
  <si>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</si>
  <si>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</si>
  <si>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</si>
  <si>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</si>
  <si>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</si>
  <si>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</si>
  <si>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</si>
  <si>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</si>
  <si>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</si>
  <si>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</si>
  <si>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</si>
  <si>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</si>
  <si>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</si>
  <si>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</si>
  <si>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</si>
  <si>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</si>
  <si>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</si>
  <si>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</si>
  <si>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</si>
  <si>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</si>
  <si>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</si>
  <si>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</si>
  <si>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</si>
  <si>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</si>
  <si>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</si>
  <si>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</si>
  <si>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</si>
  <si>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</si>
  <si>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</si>
  <si>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</si>
  <si>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</si>
  <si>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</si>
  <si>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</si>
  <si>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</si>
  <si>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</si>
  <si>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</si>
  <si>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</si>
  <si>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</si>
  <si>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</si>
  <si>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</si>
  <si>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</si>
  <si>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</si>
  <si>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</si>
  <si>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</si>
  <si>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</si>
  <si>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</si>
  <si>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</si>
  <si>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</si>
  <si>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</si>
  <si>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</si>
  <si>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</si>
  <si>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</si>
  <si>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</si>
  <si>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</si>
  <si>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</si>
  <si>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</si>
  <si>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</si>
  <si>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</si>
  <si>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</si>
  <si>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</si>
  <si>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</si>
  <si>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</si>
  <si>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</si>
  <si>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</si>
  <si>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</si>
  <si>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</si>
  <si>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</si>
  <si>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</si>
  <si>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</si>
  <si>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</si>
  <si>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</si>
  <si>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</si>
  <si>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</si>
  <si>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</si>
  <si>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</si>
  <si>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</si>
  <si>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</si>
  <si>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</si>
  <si>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</si>
  <si>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</si>
  <si>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</si>
  <si>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</si>
  <si>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</si>
  <si>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</si>
  <si>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</si>
  <si>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</si>
  <si>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</si>
  <si>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</si>
  <si>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</si>
  <si>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</si>
  <si>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</si>
  <si>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</si>
  <si>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</si>
  <si>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</si>
  <si>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</si>
  <si>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</si>
  <si>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</si>
  <si>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</si>
  <si>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</si>
  <si>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</si>
  <si>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</si>
  <si>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</si>
  <si>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</si>
  <si>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</si>
  <si>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</si>
  <si>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</si>
  <si>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</si>
  <si>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</si>
  <si>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</si>
  <si>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</si>
  <si>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</si>
  <si>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</si>
  <si>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</si>
  <si>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</si>
  <si>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</si>
  <si>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</si>
  <si>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</si>
  <si>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</si>
  <si>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</si>
  <si>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</si>
  <si>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</si>
  <si>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</si>
  <si>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</si>
  <si>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</si>
  <si>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</si>
  <si>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</si>
  <si>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</si>
  <si>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</si>
  <si>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</si>
  <si>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</si>
  <si>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</si>
  <si>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</si>
  <si>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</si>
  <si>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</si>
  <si>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</si>
  <si>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</si>
  <si>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</si>
  <si>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</si>
  <si>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</si>
  <si>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</si>
  <si>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</si>
  <si>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</si>
  <si>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</si>
  <si>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</si>
  <si>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</si>
  <si>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</si>
  <si>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</si>
  <si>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</si>
  <si>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</si>
  <si>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</si>
  <si>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</si>
  <si>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</si>
  <si>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</si>
  <si>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</si>
  <si>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</si>
  <si>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</si>
  <si>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</si>
  <si>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</si>
  <si>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</si>
  <si>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</si>
  <si>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</si>
  <si>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</si>
  <si>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</si>
  <si>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</si>
  <si>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</si>
  <si>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</si>
  <si>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</si>
  <si>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</si>
  <si>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</si>
  <si>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</si>
  <si>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</si>
  <si>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</si>
  <si>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</si>
  <si>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</si>
  <si>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</si>
  <si>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</si>
  <si>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</si>
  <si>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</si>
  <si>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</si>
  <si>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</si>
  <si>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</si>
  <si>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</si>
  <si>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</si>
  <si>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</si>
  <si>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</si>
  <si>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</si>
  <si>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</si>
  <si>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</si>
  <si>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</si>
  <si>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</si>
  <si>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</si>
  <si>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</si>
  <si>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</si>
  <si>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</si>
  <si>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</si>
  <si>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</si>
  <si>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</si>
  <si>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</si>
  <si>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</si>
  <si>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</si>
  <si>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</si>
  <si>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</si>
  <si>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</si>
  <si>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</si>
  <si>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</si>
  <si>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</si>
  <si>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</si>
  <si>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</si>
  <si>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</si>
  <si>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</si>
  <si>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</si>
  <si>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</si>
  <si>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</si>
  <si>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</si>
  <si>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</si>
  <si>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</si>
  <si>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</si>
  <si>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</si>
  <si>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</si>
  <si>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</si>
  <si>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</si>
  <si>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</si>
  <si>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</si>
  <si>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</si>
  <si>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</si>
  <si>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</si>
  <si>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</si>
  <si>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</si>
  <si>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</si>
  <si>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</si>
  <si>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</si>
  <si>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</si>
  <si>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</si>
  <si>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</si>
  <si>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</si>
  <si>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</si>
  <si>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</si>
  <si>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</si>
  <si>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</si>
  <si>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</si>
  <si>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</si>
  <si>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</si>
  <si>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</si>
  <si>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</si>
  <si>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</si>
  <si>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</si>
  <si>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</si>
  <si>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</si>
  <si>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</si>
  <si>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</si>
  <si>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</si>
  <si>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</si>
  <si>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</si>
  <si>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</si>
  <si>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</si>
  <si>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</si>
  <si>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</si>
  <si>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</si>
  <si>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</si>
  <si>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</si>
  <si>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</si>
  <si>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</si>
  <si>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</si>
  <si>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</si>
  <si>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</si>
  <si>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</si>
  <si>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</si>
  <si>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</si>
  <si>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</si>
  <si>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</si>
  <si>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</si>
  <si>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</si>
  <si>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</si>
  <si>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</si>
  <si>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</si>
  <si>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</si>
  <si>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</si>
  <si>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</si>
  <si>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</si>
  <si>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</si>
  <si>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</si>
  <si>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</si>
  <si>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</si>
  <si>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</si>
  <si>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</si>
  <si>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</si>
  <si>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</si>
  <si>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</si>
  <si>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</si>
  <si>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</si>
  <si>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</si>
  <si>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</si>
  <si>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</si>
  <si>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</si>
  <si>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</si>
  <si>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</si>
  <si>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</si>
  <si>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</si>
  <si>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</si>
  <si>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</si>
  <si>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</si>
  <si>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</si>
  <si>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</si>
  <si>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</si>
  <si>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</si>
  <si>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</si>
  <si>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</si>
  <si>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</si>
  <si>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</si>
  <si>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</si>
  <si>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</si>
  <si>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</si>
  <si>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</si>
  <si>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</si>
  <si>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</si>
  <si>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</si>
  <si>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</si>
  <si>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</si>
  <si>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</si>
  <si>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</si>
  <si>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</si>
  <si>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</si>
  <si>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</si>
  <si>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</si>
  <si>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</si>
  <si>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</si>
  <si>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</si>
  <si>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</si>
  <si>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</si>
  <si>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</si>
  <si>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</si>
  <si>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</si>
  <si>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</si>
  <si>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</si>
  <si>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</si>
  <si>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</si>
  <si>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</si>
  <si>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</si>
  <si>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</si>
  <si>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</si>
  <si>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</si>
  <si>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</si>
  <si>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</si>
  <si>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</si>
  <si>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</si>
  <si>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</si>
  <si>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</si>
  <si>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</si>
  <si>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</si>
  <si>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</si>
  <si>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</si>
  <si>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</si>
  <si>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</si>
  <si>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</si>
  <si>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</si>
  <si>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</si>
  <si>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</si>
  <si>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</si>
  <si>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</si>
  <si>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</si>
  <si>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</si>
  <si>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</si>
  <si>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</si>
  <si>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</si>
  <si>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</si>
  <si>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</si>
  <si>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</si>
  <si>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</si>
  <si>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</si>
  <si>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</si>
  <si>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</si>
  <si>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</si>
  <si>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</si>
  <si>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</si>
  <si>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</si>
  <si>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</si>
  <si>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</si>
  <si>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</si>
  <si>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</si>
  <si>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</si>
  <si>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</si>
  <si>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</si>
  <si>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</si>
  <si>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</si>
  <si>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</si>
  <si>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</si>
  <si>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</si>
  <si>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</si>
  <si>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</si>
  <si>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</si>
  <si>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</si>
  <si>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</si>
  <si>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</si>
  <si>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</si>
  <si>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</si>
  <si>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</si>
  <si>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</si>
  <si>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</si>
  <si>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</si>
  <si>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</si>
  <si>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</si>
  <si>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</si>
  <si>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</si>
  <si>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</si>
  <si>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</si>
  <si>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</si>
  <si>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</si>
  <si>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</si>
  <si>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</si>
  <si>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</si>
  <si>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</si>
  <si>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</si>
  <si>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</si>
  <si>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</si>
  <si>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</si>
  <si>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</si>
  <si>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</si>
  <si>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</si>
  <si>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</si>
  <si>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</si>
  <si>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</si>
  <si>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</si>
  <si>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</si>
  <si>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</si>
  <si>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</si>
  <si>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</si>
  <si>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</si>
  <si>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</si>
  <si>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</si>
  <si>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</si>
  <si>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</si>
  <si>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</si>
  <si>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</si>
  <si>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</si>
  <si>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</si>
  <si>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</si>
  <si>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</si>
  <si>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</si>
  <si>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</si>
  <si>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</si>
  <si>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</si>
  <si>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</si>
  <si>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</si>
  <si>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</si>
  <si>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</si>
  <si>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</si>
  <si>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</si>
  <si>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</si>
  <si>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</si>
  <si>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</si>
  <si>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</si>
  <si>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</si>
  <si>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</si>
  <si>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</si>
  <si>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</si>
  <si>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</si>
  <si>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</si>
  <si>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</si>
  <si>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</si>
  <si>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</si>
  <si>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</si>
  <si>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</si>
  <si>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</si>
  <si>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</si>
  <si>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</si>
  <si>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</si>
  <si>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</si>
  <si>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</si>
  <si>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</si>
  <si>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</si>
  <si>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</si>
  <si>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</si>
  <si>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</si>
  <si>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</si>
  <si>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</si>
  <si>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</si>
  <si>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</si>
  <si>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</si>
  <si>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</si>
  <si>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</si>
  <si>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</si>
  <si>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</si>
  <si>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</si>
  <si>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</si>
  <si>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</si>
  <si>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</si>
  <si>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</si>
  <si>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</si>
  <si>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</si>
  <si>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</si>
  <si>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</si>
  <si>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</si>
  <si>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</si>
  <si>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</si>
  <si>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</si>
  <si>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</si>
  <si>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</si>
  <si>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</si>
  <si>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</si>
  <si>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</si>
  <si>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</si>
  <si>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</si>
  <si>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</si>
  <si>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</si>
  <si>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</si>
  <si>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</si>
  <si>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</si>
  <si>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</si>
  <si>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</si>
  <si>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</si>
  <si>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</si>
  <si>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</si>
  <si>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</si>
  <si>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</si>
  <si>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</si>
  <si>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</si>
  <si>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</si>
  <si>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</si>
  <si>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</si>
  <si>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</si>
  <si>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</si>
  <si>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</si>
  <si>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</si>
  <si>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</si>
  <si>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</si>
  <si>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</si>
  <si>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</si>
  <si>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</si>
  <si>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</si>
  <si>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</si>
  <si>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</si>
  <si>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</si>
  <si>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</si>
  <si>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</si>
  <si>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</si>
  <si>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</si>
  <si>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</si>
  <si>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</si>
  <si>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</si>
  <si>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</si>
  <si>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</si>
  <si>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</si>
  <si>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</si>
  <si>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</si>
  <si>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</si>
  <si>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</si>
  <si>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</si>
  <si>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</si>
  <si>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</si>
  <si>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</si>
  <si>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</si>
  <si>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</si>
  <si>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</si>
  <si>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</si>
  <si>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</si>
  <si>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</si>
  <si>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</si>
  <si>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</si>
  <si>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</si>
  <si>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</si>
  <si>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</si>
  <si>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</si>
  <si>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</si>
  <si>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</si>
  <si>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</si>
  <si>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</si>
  <si>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</si>
  <si>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</si>
  <si>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</si>
  <si>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</si>
  <si>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</si>
  <si>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</si>
  <si>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</si>
  <si>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</si>
  <si>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</si>
  <si>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</si>
  <si>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</si>
  <si>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</si>
  <si>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</si>
  <si>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</si>
  <si>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</si>
  <si>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</si>
  <si>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</si>
  <si>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</si>
  <si>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</si>
  <si>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</si>
  <si>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</si>
  <si>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</si>
  <si>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</si>
  <si>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</si>
  <si>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</si>
  <si>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</si>
  <si>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</si>
  <si>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</si>
  <si>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</si>
  <si>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</si>
  <si>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</si>
  <si>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</si>
  <si>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</si>
  <si>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</si>
  <si>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</si>
  <si>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</si>
  <si>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</si>
  <si>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</si>
  <si>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</si>
  <si>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</si>
  <si>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</si>
  <si>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</si>
  <si>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</si>
  <si>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</si>
  <si>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</si>
  <si>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</si>
  <si>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</si>
  <si>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</si>
  <si>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</si>
  <si>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</si>
  <si>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</si>
  <si>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</si>
  <si>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</si>
  <si>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</si>
  <si>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</si>
  <si>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</si>
  <si>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</si>
  <si>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</si>
  <si>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</si>
  <si>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</si>
  <si>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</si>
  <si>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</si>
  <si>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</si>
  <si>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</si>
  <si>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</si>
  <si>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</si>
  <si>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</si>
  <si>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</si>
  <si>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</si>
  <si>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</si>
  <si>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</si>
  <si>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</si>
  <si>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</si>
  <si>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</si>
  <si>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</si>
  <si>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</si>
  <si>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</si>
  <si>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</si>
  <si>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</si>
  <si>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</si>
  <si>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</si>
  <si>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</si>
  <si>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</si>
  <si>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</si>
  <si>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</si>
  <si>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</si>
  <si>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</si>
  <si>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</si>
  <si>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</si>
  <si>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</si>
  <si>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</si>
  <si>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</si>
  <si>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</si>
  <si>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</si>
  <si>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</si>
  <si>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</si>
  <si>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</si>
  <si>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</si>
  <si>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</si>
  <si>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</si>
  <si>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</si>
  <si>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</si>
  <si>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</si>
  <si>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</si>
  <si>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</si>
  <si>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</si>
  <si>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</si>
  <si>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</si>
  <si>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</si>
  <si>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</si>
  <si>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</si>
  <si>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</si>
  <si>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</si>
  <si>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</si>
  <si>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</si>
  <si>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</si>
  <si>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</si>
  <si>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</si>
  <si>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</si>
  <si>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</si>
  <si>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</si>
  <si>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</si>
  <si>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</si>
  <si>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</si>
  <si>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</si>
  <si>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</si>
  <si>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</si>
  <si>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</si>
  <si>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</si>
  <si>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</si>
  <si>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</si>
  <si>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</si>
  <si>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</si>
  <si>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</si>
  <si>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</si>
  <si>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</si>
  <si>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</si>
  <si>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</si>
  <si>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</si>
  <si>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</si>
  <si>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</si>
  <si>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</si>
  <si>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</si>
  <si>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</si>
  <si>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</si>
  <si>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</si>
  <si>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</si>
  <si>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</si>
  <si>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</si>
  <si>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</si>
  <si>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</si>
  <si>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</si>
  <si>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</si>
  <si>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</si>
  <si>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</si>
  <si>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</si>
  <si>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</si>
  <si>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</si>
  <si>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</si>
  <si>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</si>
  <si>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</si>
  <si>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</si>
  <si>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</si>
  <si>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</si>
  <si>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</si>
  <si>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</si>
  <si>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</si>
  <si>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</si>
  <si>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</si>
  <si>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</si>
  <si>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</si>
  <si>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</si>
  <si>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</si>
  <si>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</si>
  <si>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</si>
  <si>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</si>
  <si>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</si>
  <si>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</si>
  <si>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</si>
  <si>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</si>
  <si>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</si>
  <si>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</si>
  <si>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</si>
  <si>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</si>
  <si>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</si>
  <si>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</si>
  <si>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</si>
  <si>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</si>
  <si>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</si>
  <si>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</si>
  <si>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</si>
  <si>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</si>
  <si>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</si>
  <si>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</si>
  <si>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</si>
  <si>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</si>
  <si>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</si>
  <si>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</si>
  <si>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</si>
  <si>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</si>
  <si>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</si>
  <si>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</si>
  <si>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</si>
  <si>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</si>
  <si>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</si>
  <si>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</si>
  <si>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</si>
  <si>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</si>
  <si>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</si>
  <si>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</si>
  <si>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</si>
  <si>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</si>
  <si>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</si>
  <si>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</si>
  <si>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</si>
  <si>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</si>
  <si>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</si>
  <si>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</si>
  <si>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</si>
  <si>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</si>
  <si>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</si>
  <si>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</si>
  <si>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</si>
  <si>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</si>
  <si>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</si>
  <si>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</si>
  <si>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</si>
  <si>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</si>
  <si>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</si>
  <si>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</si>
  <si>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</si>
  <si>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</si>
  <si>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</si>
  <si>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</si>
  <si>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</si>
  <si>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</si>
  <si>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</si>
  <si>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</si>
  <si>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</si>
  <si>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</si>
  <si>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</si>
  <si>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</si>
  <si>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</si>
  <si>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</si>
  <si>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</si>
  <si>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</si>
  <si>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</si>
  <si>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</si>
  <si>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</si>
  <si>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</si>
  <si>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</si>
  <si>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</si>
  <si>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</si>
  <si>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</si>
  <si>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</si>
  <si>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</si>
  <si>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</si>
  <si>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</si>
  <si>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</si>
  <si>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</si>
  <si>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</si>
  <si>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</si>
  <si>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</si>
  <si>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</si>
  <si>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</si>
  <si>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</si>
  <si>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</si>
  <si>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</si>
  <si>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</si>
  <si>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</si>
  <si>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</si>
  <si>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</si>
  <si>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</si>
  <si>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</si>
  <si>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</si>
  <si>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</si>
  <si>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</si>
  <si>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</si>
  <si>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</si>
  <si>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</si>
  <si>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</si>
  <si>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</si>
  <si>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</si>
  <si>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</si>
  <si>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</si>
  <si>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</si>
  <si>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</si>
  <si>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</si>
  <si>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</si>
  <si>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</si>
  <si>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</si>
  <si>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</si>
  <si>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</si>
  <si>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</si>
  <si>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</si>
  <si>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</si>
  <si>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</si>
  <si>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</si>
  <si>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</si>
  <si>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</si>
  <si>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</si>
  <si>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</si>
  <si>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</si>
  <si>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</si>
  <si>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</si>
  <si>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</si>
  <si>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</si>
  <si>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</si>
  <si>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</si>
  <si>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</si>
  <si>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</si>
  <si>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</si>
  <si>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</si>
  <si>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</si>
  <si>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</si>
  <si>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</si>
  <si>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</si>
  <si>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</si>
  <si>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</si>
  <si>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</si>
  <si>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</si>
  <si>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</si>
  <si>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</si>
  <si>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</si>
  <si>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</si>
  <si>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</si>
  <si>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</si>
  <si>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</si>
  <si>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</si>
  <si>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</si>
  <si>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</si>
  <si>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</si>
  <si>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</si>
  <si>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</si>
  <si>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</si>
  <si>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</si>
  <si>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</si>
  <si>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</si>
  <si>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</si>
  <si>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</si>
  <si>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</si>
  <si>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</si>
  <si>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</si>
  <si>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</si>
  <si>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</si>
  <si>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</si>
  <si>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</si>
  <si>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</si>
  <si>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</si>
  <si>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</si>
  <si>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</si>
  <si>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</si>
  <si>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</si>
  <si>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</si>
  <si>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</si>
  <si>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</si>
  <si>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</si>
  <si>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</si>
  <si>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</si>
  <si>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</si>
  <si>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</si>
  <si>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</si>
  <si>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</si>
  <si>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</si>
  <si>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</si>
  <si>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</si>
  <si>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</si>
  <si>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</si>
  <si>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</si>
  <si>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</si>
  <si>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</si>
  <si>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</si>
  <si>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</si>
  <si>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</si>
  <si>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</si>
  <si>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</si>
  <si>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</si>
  <si>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</si>
  <si>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</si>
  <si>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</si>
  <si>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</si>
  <si>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</si>
  <si>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</si>
  <si>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</si>
  <si>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</si>
  <si>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</si>
  <si>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</si>
  <si>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</si>
  <si>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</si>
  <si>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</si>
  <si>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</si>
  <si>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</si>
  <si>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</si>
  <si>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</si>
  <si>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</si>
  <si>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</si>
  <si>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</si>
  <si>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</si>
  <si>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</si>
  <si>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</si>
  <si>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</si>
  <si>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</si>
  <si>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</si>
  <si>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</si>
  <si>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</si>
  <si>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</si>
  <si>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</si>
  <si>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</si>
  <si>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</si>
  <si>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</si>
  <si>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</si>
  <si>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</si>
  <si>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</si>
  <si>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</si>
  <si>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</si>
  <si>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</si>
  <si>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</si>
  <si>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</si>
  <si>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</si>
  <si>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</si>
  <si>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</si>
  <si>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</si>
  <si>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</si>
  <si>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</si>
  <si>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</si>
  <si>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</si>
  <si>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</si>
  <si>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</si>
  <si>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</si>
  <si>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</si>
  <si>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</si>
  <si>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</si>
  <si>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</si>
  <si>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</si>
  <si>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</si>
  <si>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</si>
  <si>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</si>
  <si>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</si>
  <si>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</si>
  <si>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</si>
  <si>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</si>
  <si>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</si>
  <si>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</si>
  <si>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</si>
  <si>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</si>
  <si>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</si>
  <si>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</si>
  <si>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</si>
  <si>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</si>
  <si>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</si>
  <si>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</si>
  <si>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</si>
  <si>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</si>
  <si>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</si>
  <si>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</si>
  <si>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</si>
  <si>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</si>
  <si>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</si>
  <si>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</si>
  <si>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</si>
  <si>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</si>
  <si>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</si>
  <si>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</si>
  <si>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</si>
  <si>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</si>
  <si>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</si>
  <si>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</si>
  <si>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</si>
  <si>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</si>
  <si>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</si>
  <si>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</si>
  <si>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</si>
  <si>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</si>
  <si>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</si>
  <si>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</si>
  <si>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</si>
  <si>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</si>
  <si>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</si>
  <si>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</si>
  <si>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</si>
  <si>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</si>
  <si>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</si>
  <si>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</si>
  <si>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</si>
  <si>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</si>
  <si>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</si>
  <si>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</si>
  <si>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</si>
  <si>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</si>
  <si>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</si>
  <si>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</si>
  <si>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</si>
  <si>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</si>
  <si>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</si>
  <si>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</si>
  <si>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</si>
  <si>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</si>
  <si>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</si>
  <si>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</si>
  <si>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</si>
  <si>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</si>
  <si>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</si>
  <si>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</si>
  <si>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</si>
  <si>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</si>
  <si>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</si>
  <si>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</si>
  <si>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</si>
  <si>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</si>
  <si>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</si>
  <si>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</si>
  <si>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</si>
  <si>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</si>
  <si>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</si>
  <si>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</si>
  <si>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</si>
  <si>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</si>
  <si>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</si>
  <si>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</si>
  <si>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</si>
  <si>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</si>
  <si>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</si>
  <si>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</si>
  <si>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</si>
  <si>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</si>
  <si>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</si>
  <si>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</si>
  <si>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</si>
  <si>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</si>
  <si>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</si>
  <si>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</si>
  <si>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</si>
  <si>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</si>
  <si>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</si>
  <si>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</si>
  <si>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</si>
  <si>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</si>
  <si>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</si>
  <si>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</si>
  <si>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</si>
  <si>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</si>
  <si>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</si>
  <si>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</si>
  <si>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</si>
  <si>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</si>
  <si>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</si>
  <si>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</si>
  <si>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</si>
  <si>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</si>
  <si>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</si>
  <si>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</si>
  <si>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</si>
  <si>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</si>
  <si>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</si>
  <si>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</si>
  <si>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</si>
  <si>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</si>
  <si>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</si>
  <si>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</si>
  <si>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</si>
  <si>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</si>
  <si>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</si>
  <si>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</si>
  <si>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</si>
  <si>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</si>
  <si>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</si>
  <si>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</si>
  <si>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</si>
  <si>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</si>
  <si>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</si>
  <si>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</si>
  <si>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</si>
  <si>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</si>
  <si>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</si>
  <si>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</si>
  <si>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</si>
  <si>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</si>
  <si>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</si>
  <si>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</si>
  <si>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</si>
  <si>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</si>
  <si>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</si>
  <si>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</si>
  <si>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</si>
  <si>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</si>
  <si>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</si>
  <si>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</si>
  <si>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</si>
  <si>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</si>
  <si>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</si>
  <si>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</si>
  <si>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</si>
  <si>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</si>
  <si>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</si>
  <si>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</si>
  <si>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</si>
  <si>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</si>
  <si>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</si>
  <si>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</si>
  <si>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</si>
  <si>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</si>
  <si>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</si>
  <si>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</si>
  <si>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</si>
  <si>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</si>
  <si>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</si>
  <si>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</si>
  <si>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</si>
  <si>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</si>
  <si>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</si>
  <si>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</si>
  <si>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</si>
  <si>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</si>
  <si>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</si>
  <si>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</si>
  <si>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</si>
  <si>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</si>
  <si>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</si>
  <si>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</si>
  <si>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</si>
  <si>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</si>
  <si>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</si>
  <si>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</si>
  <si>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</si>
  <si>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</si>
  <si>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</si>
  <si>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</si>
  <si>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</si>
  <si>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</si>
  <si>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</si>
  <si>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</si>
  <si>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</si>
  <si>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</si>
  <si>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</si>
  <si>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</si>
  <si>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</si>
  <si>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</si>
  <si>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</si>
  <si>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</si>
  <si>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</si>
  <si>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</si>
  <si>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</si>
  <si>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</si>
  <si>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</si>
  <si>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</si>
  <si>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</si>
  <si>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</si>
  <si>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</si>
  <si>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</si>
  <si>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</si>
  <si>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</si>
  <si>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</si>
  <si>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</si>
  <si>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</si>
  <si>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</si>
  <si>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</si>
  <si>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</si>
  <si>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</si>
  <si>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</si>
  <si>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</si>
  <si>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</si>
  <si>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</si>
  <si>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</si>
  <si>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</si>
  <si>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</si>
  <si>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</si>
  <si>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</si>
  <si>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</si>
  <si>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</si>
  <si>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</si>
  <si>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</si>
  <si>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</si>
  <si>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</si>
  <si>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</si>
  <si>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</si>
  <si>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</si>
  <si>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</si>
  <si>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</si>
  <si>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</si>
  <si>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</si>
  <si>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</si>
  <si>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</si>
  <si>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</si>
  <si>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</si>
  <si>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</si>
  <si>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</si>
  <si>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</si>
  <si>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</si>
  <si>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</si>
  <si>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</si>
  <si>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</si>
  <si>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</si>
  <si>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</si>
  <si>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</si>
  <si>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</si>
  <si>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</si>
  <si>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</si>
  <si>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</si>
  <si>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</si>
  <si>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</si>
  <si>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</si>
  <si>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</si>
  <si>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</si>
  <si>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</si>
  <si>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</si>
  <si>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</si>
  <si>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</si>
  <si>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</si>
  <si>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</si>
  <si>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</si>
  <si>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</si>
  <si>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</si>
  <si>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</si>
  <si>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</si>
  <si>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</si>
  <si>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</si>
  <si>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</si>
  <si>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</si>
  <si>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</si>
  <si>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</si>
  <si>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</si>
  <si>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</si>
  <si>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</si>
  <si>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</si>
  <si>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</si>
  <si>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</si>
  <si>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</si>
  <si>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</si>
  <si>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</si>
  <si>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</si>
  <si>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</si>
  <si>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</si>
  <si>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</si>
  <si>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</si>
  <si>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</si>
  <si>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</si>
  <si>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</si>
  <si>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</si>
  <si>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</si>
  <si>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</si>
  <si>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</si>
  <si>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</si>
  <si>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</si>
  <si>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</si>
  <si>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</si>
  <si>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</si>
  <si>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</si>
  <si>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</si>
  <si>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</si>
  <si>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</si>
  <si>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</si>
  <si>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</si>
  <si>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</si>
  <si>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</si>
  <si>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</si>
  <si>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</si>
  <si>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</si>
  <si>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</si>
  <si>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</si>
  <si>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</si>
  <si>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</si>
  <si>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</si>
  <si>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</si>
  <si>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</si>
  <si>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</si>
  <si>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</si>
  <si>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</si>
  <si>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</si>
  <si>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</si>
  <si>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</si>
  <si>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</si>
  <si>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</si>
  <si>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</si>
  <si>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</si>
  <si>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</si>
  <si>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</si>
  <si>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</si>
  <si>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</si>
  <si>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</si>
  <si>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</si>
  <si>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</si>
  <si>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</si>
  <si>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</si>
  <si>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</si>
  <si>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</si>
  <si>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</si>
  <si>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</si>
  <si>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</si>
  <si>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</si>
  <si>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</si>
  <si>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</si>
  <si>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</si>
  <si>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</si>
  <si>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</si>
  <si>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</si>
  <si>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</si>
  <si>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</si>
  <si>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</si>
  <si>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</si>
  <si>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</si>
  <si>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</si>
  <si>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</si>
  <si>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</si>
  <si>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</si>
  <si>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</si>
  <si>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</si>
  <si>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</si>
  <si>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</si>
  <si>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</si>
  <si>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</si>
  <si>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</si>
  <si>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</si>
  <si>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</si>
  <si>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</si>
  <si>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</si>
  <si>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</si>
  <si>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</si>
  <si>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</si>
  <si>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</si>
  <si>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</si>
  <si>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</si>
  <si>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</si>
  <si>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</si>
  <si>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</si>
  <si>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</si>
  <si>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</si>
  <si>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</si>
  <si>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</si>
  <si>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</si>
  <si>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</si>
  <si>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</si>
  <si>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</si>
  <si>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</si>
  <si>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</si>
  <si>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</si>
  <si>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</si>
  <si>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</si>
  <si>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</si>
  <si>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</si>
  <si>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</si>
  <si>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</si>
  <si>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</si>
  <si>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</si>
  <si>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</si>
  <si>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</si>
  <si>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</si>
  <si>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</si>
  <si>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</si>
  <si>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</si>
  <si>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</si>
  <si>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</si>
  <si>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</si>
  <si>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</si>
  <si>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</si>
  <si>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</si>
  <si>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</si>
  <si>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</si>
  <si>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</si>
  <si>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</si>
  <si>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</si>
  <si>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</si>
  <si>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</si>
  <si>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</si>
  <si>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</si>
  <si>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</si>
  <si>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</si>
  <si>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</si>
  <si>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</si>
  <si>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</si>
  <si>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</si>
  <si>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</si>
  <si>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</si>
  <si>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</si>
  <si>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</si>
  <si>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</si>
  <si>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</si>
  <si>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</si>
  <si>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</si>
  <si>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</si>
  <si>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</si>
  <si>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</si>
  <si>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</si>
  <si>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</si>
  <si>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</si>
  <si>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</si>
  <si>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</si>
  <si>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</si>
  <si>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</si>
  <si>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</si>
  <si>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</si>
  <si>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</si>
  <si>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</si>
  <si>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</si>
  <si>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</si>
  <si>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</si>
  <si>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</si>
  <si>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</si>
  <si>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</si>
  <si>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</si>
  <si>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</si>
  <si>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</si>
  <si>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</si>
  <si>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</si>
  <si>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</si>
  <si>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</si>
  <si>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</si>
  <si>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</si>
  <si>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</si>
  <si>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</si>
  <si>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</si>
  <si>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</si>
  <si>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</si>
  <si>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</si>
  <si>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</si>
  <si>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</si>
  <si>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</si>
  <si>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</si>
  <si>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</si>
  <si>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</si>
  <si>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</si>
  <si>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</si>
  <si>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</si>
  <si>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</si>
  <si>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</si>
  <si>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</si>
  <si>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</si>
  <si>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</si>
  <si>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</si>
  <si>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</si>
  <si>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</si>
  <si>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</si>
  <si>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</si>
  <si>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</si>
  <si>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</si>
  <si>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</si>
  <si>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</si>
  <si>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</si>
  <si>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</si>
  <si>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</si>
  <si>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</si>
  <si>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</si>
  <si>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</si>
  <si>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</si>
  <si>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</si>
  <si>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</si>
  <si>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</si>
  <si>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</si>
  <si>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</si>
  <si>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</si>
  <si>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</si>
  <si>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</si>
  <si>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</si>
  <si>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</si>
  <si>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</si>
  <si>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</si>
  <si>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</si>
  <si>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</si>
  <si>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</si>
  <si>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</si>
  <si>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</si>
  <si>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</si>
  <si>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</si>
  <si>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</si>
  <si>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</si>
  <si>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</si>
  <si>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</si>
  <si>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</si>
  <si>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</si>
  <si>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</si>
  <si>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</si>
  <si>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</si>
  <si>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</si>
  <si>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</si>
  <si>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</si>
  <si>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</si>
  <si>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</si>
  <si>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</si>
  <si>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</si>
  <si>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</si>
  <si>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</si>
  <si>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</si>
  <si>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</si>
  <si>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</si>
  <si>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</si>
  <si>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</si>
  <si>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</si>
  <si>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</si>
  <si>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</si>
  <si>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</si>
  <si>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</si>
  <si>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</si>
  <si>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</si>
  <si>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</si>
  <si>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</si>
  <si>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</si>
  <si>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</si>
  <si>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</si>
  <si>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</si>
  <si>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</si>
  <si>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</si>
  <si>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</si>
  <si>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</si>
  <si>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</si>
  <si>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</si>
  <si>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</si>
  <si>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</si>
  <si>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</si>
  <si>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</si>
  <si>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</si>
  <si>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</si>
  <si>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</si>
  <si>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</si>
  <si>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</si>
  <si>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</si>
  <si>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</si>
  <si>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</si>
  <si>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</si>
  <si>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</si>
  <si>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</si>
  <si>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</si>
  <si>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</si>
  <si>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</si>
  <si>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</si>
  <si>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</si>
  <si>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</si>
  <si>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</si>
  <si>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</si>
  <si>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</si>
  <si>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</si>
  <si>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</si>
  <si>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</si>
  <si>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</si>
  <si>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</si>
  <si>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</si>
  <si>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</si>
  <si>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</si>
  <si>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</si>
  <si>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</si>
  <si>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</si>
  <si>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</si>
  <si>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</si>
  <si>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</si>
  <si>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</si>
  <si>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</si>
  <si>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</si>
  <si>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</si>
  <si>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</si>
  <si>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</si>
  <si>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</si>
  <si>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</si>
  <si>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</si>
  <si>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</si>
  <si>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</si>
  <si>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</si>
  <si>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</si>
  <si>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</si>
  <si>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</si>
  <si>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</si>
  <si>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</si>
  <si>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</si>
  <si>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</si>
  <si>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</si>
  <si>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</si>
  <si>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</si>
  <si>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</si>
  <si>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</si>
  <si>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</si>
  <si>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</si>
  <si>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</si>
  <si>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</si>
  <si>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</si>
  <si>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</si>
  <si>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</si>
  <si>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</si>
  <si>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</si>
  <si>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</si>
  <si>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</si>
  <si>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</si>
  <si>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</si>
  <si>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</si>
  <si>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</si>
  <si>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</si>
  <si>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</si>
  <si>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</si>
  <si>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</si>
  <si>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</si>
  <si>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</si>
  <si>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</si>
  <si>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</si>
  <si>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</si>
  <si>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</si>
  <si>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</si>
  <si>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</si>
  <si>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</si>
  <si>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</si>
  <si>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</si>
  <si>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</si>
  <si>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</si>
  <si>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</si>
  <si>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</si>
  <si>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</si>
  <si>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</si>
  <si>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</si>
  <si>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</si>
  <si>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</si>
  <si>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</si>
  <si>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</si>
  <si>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</si>
  <si>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</si>
  <si>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</si>
  <si>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</si>
  <si>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</si>
  <si>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</si>
  <si>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</si>
  <si>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</si>
  <si>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</si>
  <si>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</si>
  <si>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</si>
  <si>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</si>
  <si>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</si>
  <si>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</si>
  <si>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</si>
  <si>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</si>
  <si>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</si>
  <si>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</si>
  <si>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</si>
  <si>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</si>
  <si>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</si>
  <si>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</si>
  <si>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</si>
  <si>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</si>
  <si>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</si>
  <si>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</si>
  <si>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</si>
  <si>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</si>
  <si>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</si>
  <si>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</si>
  <si>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</si>
  <si>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</si>
  <si>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</si>
  <si>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</si>
  <si>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</si>
  <si>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</si>
  <si>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</si>
  <si>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</si>
  <si>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</si>
  <si>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</si>
  <si>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</si>
  <si>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</si>
  <si>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</si>
  <si>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</si>
  <si>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</si>
  <si>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</si>
  <si>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</si>
  <si>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</si>
  <si>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</si>
  <si>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</si>
  <si>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</si>
  <si>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</si>
  <si>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</si>
  <si>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</si>
  <si>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</si>
  <si>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</si>
  <si>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</si>
  <si>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</si>
  <si>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</si>
  <si>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</si>
  <si>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</si>
  <si>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</si>
  <si>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</si>
  <si>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</si>
  <si>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</si>
  <si>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</si>
  <si>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</si>
  <si>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</si>
  <si>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</si>
  <si>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</si>
  <si>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</si>
  <si>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</si>
  <si>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</si>
  <si>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</si>
  <si>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</si>
  <si>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</si>
  <si>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</si>
  <si>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</si>
  <si>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</si>
  <si>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</si>
  <si>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</si>
  <si>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</si>
  <si>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</si>
  <si>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</si>
  <si>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</si>
  <si>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</si>
  <si>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</si>
  <si>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</si>
  <si>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</si>
  <si>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</si>
  <si>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</si>
  <si>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</si>
  <si>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</si>
  <si>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</si>
  <si>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</si>
  <si>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</si>
  <si>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</si>
  <si>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</si>
  <si>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</si>
  <si>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</si>
  <si>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</si>
  <si>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</si>
  <si>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</si>
  <si>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</si>
  <si>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</si>
  <si>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</si>
  <si>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</si>
  <si>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</si>
  <si>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</si>
  <si>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</si>
  <si>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</si>
  <si>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</si>
  <si>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</si>
  <si>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</si>
  <si>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</si>
  <si>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</si>
  <si>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</si>
  <si>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</si>
  <si>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</si>
  <si>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</si>
  <si>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</si>
  <si>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</si>
  <si>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</si>
  <si>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</si>
  <si>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</si>
  <si>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</si>
  <si>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</si>
  <si>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</si>
  <si>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</si>
  <si>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</si>
  <si>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</si>
  <si>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</si>
  <si>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</si>
  <si>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</si>
  <si>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</si>
  <si>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</si>
  <si>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</si>
  <si>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</si>
  <si>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</si>
  <si>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</si>
  <si>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</si>
  <si>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</si>
  <si>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</si>
  <si>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</si>
  <si>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</si>
  <si>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</si>
  <si>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</si>
  <si>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</si>
  <si>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</si>
  <si>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</si>
  <si>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</si>
  <si>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</si>
  <si>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</si>
  <si>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</si>
  <si>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</si>
  <si>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</si>
  <si>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</si>
  <si>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</si>
  <si>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</si>
  <si>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</si>
  <si>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</si>
  <si>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</si>
  <si>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</si>
  <si>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</si>
  <si>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</si>
  <si>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</si>
  <si>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</si>
  <si>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</si>
  <si>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</si>
  <si>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</si>
  <si>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</si>
  <si>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</si>
  <si>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</si>
  <si>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</si>
  <si>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</si>
  <si>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</si>
  <si>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</si>
  <si>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</si>
  <si>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</si>
  <si>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</si>
  <si>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</si>
  <si>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</si>
  <si>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</si>
  <si>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</si>
  <si>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</si>
  <si>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</si>
  <si>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</si>
  <si>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</si>
  <si>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</si>
  <si>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</si>
  <si>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</si>
  <si>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</si>
  <si>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</si>
  <si>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</si>
  <si>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</si>
  <si>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</si>
  <si>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</si>
  <si>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</si>
  <si>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</si>
  <si>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</si>
  <si>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</si>
  <si>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</si>
  <si>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</si>
  <si>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</si>
  <si>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</si>
  <si>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</si>
  <si>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</si>
  <si>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</si>
  <si>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</si>
  <si>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</si>
  <si>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</si>
  <si>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</si>
  <si>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</si>
  <si>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</si>
  <si>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</si>
  <si>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</si>
  <si>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</si>
  <si>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</si>
  <si>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</si>
  <si>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</si>
  <si>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</si>
  <si>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</si>
  <si>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</si>
  <si>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</si>
  <si>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</si>
  <si>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</si>
  <si>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</si>
  <si>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</si>
  <si>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</si>
  <si>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</si>
  <si>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</si>
  <si>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</si>
  <si>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</si>
  <si>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</si>
  <si>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</si>
  <si>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</si>
  <si>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</si>
  <si>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</si>
  <si>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</si>
  <si>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</si>
  <si>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</si>
  <si>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</si>
  <si>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</si>
  <si>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</si>
  <si>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</si>
  <si>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</si>
  <si>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</si>
  <si>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</si>
  <si>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</si>
  <si>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</si>
  <si>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</si>
  <si>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</si>
  <si>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</si>
  <si>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</si>
  <si>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</si>
  <si>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</si>
  <si>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</si>
  <si>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</si>
  <si>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</si>
  <si>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</si>
  <si>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</si>
  <si>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</si>
  <si>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</si>
  <si>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</si>
  <si>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</si>
  <si>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</si>
  <si>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</si>
  <si>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</si>
  <si>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</si>
  <si>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</si>
  <si>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</si>
  <si>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</si>
  <si>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</si>
  <si>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</si>
  <si>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</si>
  <si>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</si>
  <si>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</si>
  <si>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</si>
  <si>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</si>
  <si>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</si>
  <si>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</si>
  <si>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</si>
  <si>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</si>
  <si>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</si>
  <si>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</si>
  <si>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</si>
  <si>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</si>
  <si>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</si>
  <si>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</si>
  <si>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</si>
  <si>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</si>
  <si>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</si>
  <si>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</si>
  <si>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</si>
  <si>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</si>
  <si>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</si>
  <si>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</si>
  <si>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</si>
  <si>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</si>
  <si>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</si>
  <si>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</si>
  <si>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</si>
  <si>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</si>
  <si>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</si>
  <si>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</si>
  <si>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</si>
  <si>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</si>
  <si>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</si>
  <si>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</si>
  <si>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</si>
  <si>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</si>
  <si>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</si>
  <si>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</si>
  <si>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</si>
  <si>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</si>
  <si>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</si>
  <si>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</si>
  <si>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</si>
  <si>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</si>
  <si>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</si>
  <si>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</si>
  <si>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</si>
  <si>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</si>
  <si>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</si>
  <si>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</si>
  <si>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</si>
  <si>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</si>
  <si>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</si>
  <si>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</si>
  <si>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</si>
  <si>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</si>
  <si>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</si>
  <si>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</si>
  <si>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</si>
  <si>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</si>
  <si>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</si>
  <si>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</si>
  <si>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</si>
  <si>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</si>
  <si>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</si>
  <si>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</si>
  <si>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</si>
  <si>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</si>
  <si>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</si>
  <si>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</si>
  <si>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</si>
  <si>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</si>
  <si>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</si>
  <si>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</si>
  <si>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</si>
  <si>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</si>
  <si>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</si>
  <si>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</si>
  <si>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</si>
  <si>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</si>
  <si>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</si>
  <si>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</si>
  <si>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</si>
  <si>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</si>
  <si>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</si>
  <si>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</si>
  <si>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</si>
  <si>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</si>
  <si>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</si>
  <si>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</si>
  <si>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</si>
  <si>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</si>
  <si>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</si>
  <si>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</si>
  <si>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</si>
  <si>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</si>
  <si>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</si>
  <si>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</si>
  <si>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</si>
  <si>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</si>
  <si>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</si>
  <si>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</si>
  <si>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</si>
  <si>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</si>
  <si>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</si>
  <si>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</si>
  <si>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</si>
  <si>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</si>
  <si>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</si>
  <si>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</si>
  <si>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</si>
  <si>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</si>
  <si>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</si>
  <si>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</si>
  <si>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</si>
  <si>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</si>
  <si>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</si>
  <si>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</si>
  <si>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</si>
  <si>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</si>
  <si>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</si>
  <si>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</si>
  <si>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</si>
  <si>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</si>
  <si>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</si>
  <si>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</si>
  <si>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</si>
  <si>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</si>
  <si>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</si>
  <si>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</si>
  <si>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</si>
  <si>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</si>
  <si>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</si>
  <si>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</si>
  <si>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</si>
  <si>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</si>
  <si>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</si>
  <si>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</si>
  <si>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</si>
  <si>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</si>
  <si>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</si>
  <si>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</si>
  <si>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</si>
  <si>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</si>
  <si>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</si>
  <si>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</si>
  <si>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</si>
  <si>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</si>
  <si>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</si>
  <si>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</si>
  <si>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</si>
  <si>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</si>
  <si>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</si>
  <si>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</si>
  <si>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</si>
  <si>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</si>
  <si>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</si>
  <si>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</si>
  <si>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</si>
  <si>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</si>
  <si>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</si>
  <si>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</si>
  <si>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</si>
  <si>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</si>
  <si>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</si>
  <si>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</si>
  <si>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</si>
  <si>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</si>
  <si>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</si>
  <si>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</si>
  <si>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</si>
  <si>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</si>
  <si>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</si>
  <si>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</si>
  <si>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</si>
  <si>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</si>
  <si>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</si>
  <si>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</si>
  <si>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</si>
  <si>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</si>
  <si>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</si>
  <si>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</si>
  <si>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</si>
  <si>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</si>
  <si>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</si>
  <si>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</si>
  <si>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</si>
  <si>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</si>
  <si>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</si>
  <si>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</si>
  <si>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</si>
  <si>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</si>
  <si>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</si>
  <si>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</si>
  <si>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</si>
  <si>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</si>
  <si>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</si>
  <si>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</si>
  <si>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</si>
  <si>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</si>
  <si>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</si>
  <si>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</si>
  <si>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</si>
  <si>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</si>
  <si>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</si>
  <si>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</si>
  <si>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</si>
  <si>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</si>
  <si>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</si>
  <si>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</si>
  <si>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</si>
  <si>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</si>
  <si>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</si>
  <si>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</si>
  <si>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</si>
  <si>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</si>
  <si>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</si>
  <si>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</si>
  <si>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</si>
  <si>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</si>
  <si>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</si>
  <si>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</si>
  <si>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</si>
  <si>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</si>
  <si>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</si>
  <si>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</si>
  <si>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</si>
  <si>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</si>
  <si>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</si>
  <si>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</si>
  <si>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</si>
  <si>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</si>
  <si>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</si>
  <si>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</si>
  <si>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</si>
  <si>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</si>
  <si>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</si>
  <si>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</si>
  <si>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</si>
  <si>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</si>
  <si>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</si>
  <si>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</si>
  <si>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</si>
  <si>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</si>
  <si>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</si>
  <si>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</si>
  <si>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</si>
  <si>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</si>
  <si>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</si>
  <si>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</si>
  <si>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</si>
  <si>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</si>
  <si>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</si>
  <si>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</si>
  <si>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</si>
  <si>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</si>
  <si>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</si>
  <si>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</si>
  <si>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</si>
  <si>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</si>
  <si>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</si>
  <si>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</si>
  <si>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</si>
  <si>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</si>
  <si>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</si>
  <si>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</si>
  <si>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</si>
  <si>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</si>
  <si>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</si>
  <si>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</si>
  <si>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</si>
  <si>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</si>
  <si>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</si>
  <si>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</si>
  <si>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</si>
  <si>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</si>
  <si>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</si>
  <si>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</si>
  <si>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</si>
  <si>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</si>
  <si>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</si>
  <si>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</si>
  <si>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</si>
  <si>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</si>
  <si>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</si>
  <si>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</si>
  <si>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</si>
  <si>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</si>
  <si>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</si>
  <si>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</si>
  <si>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</si>
  <si>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</si>
  <si>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</si>
  <si>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</si>
  <si>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</si>
  <si>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</si>
  <si>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</si>
  <si>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</si>
  <si>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</si>
  <si>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</si>
  <si>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</si>
  <si>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</si>
  <si>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</si>
  <si>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</si>
  <si>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</si>
  <si>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</si>
  <si>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</si>
  <si>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</si>
  <si>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</si>
  <si>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</si>
  <si>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</si>
  <si>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</si>
  <si>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</si>
  <si>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</si>
  <si>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</si>
  <si>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</si>
  <si>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</si>
  <si>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</si>
  <si>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</si>
  <si>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</si>
  <si>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</si>
  <si>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</si>
  <si>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</si>
  <si>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</si>
  <si>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</si>
  <si>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</si>
  <si>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</si>
  <si>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</si>
  <si>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</si>
  <si>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</si>
  <si>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</si>
  <si>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</si>
  <si>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</si>
  <si>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</si>
  <si>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</si>
  <si>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</si>
  <si>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</si>
  <si>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</si>
  <si>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</si>
  <si>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</si>
  <si>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</si>
  <si>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</si>
  <si>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</si>
  <si>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</si>
  <si>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</si>
  <si>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</si>
  <si>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</si>
  <si>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</si>
  <si>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</si>
  <si>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</si>
  <si>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</si>
  <si>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</si>
  <si>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</si>
  <si>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</si>
  <si>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</si>
  <si>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</si>
  <si>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</si>
  <si>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</si>
  <si>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</si>
  <si>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</si>
  <si>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</si>
  <si>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</si>
  <si>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</si>
  <si>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</si>
  <si>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</si>
  <si>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</si>
  <si>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</si>
  <si>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</si>
  <si>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</si>
  <si>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</si>
  <si>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</si>
  <si>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</si>
  <si>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</si>
  <si>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</si>
  <si>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</si>
  <si>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</si>
  <si>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</si>
  <si>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</si>
  <si>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</si>
  <si>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</si>
  <si>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</si>
  <si>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</si>
  <si>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</si>
  <si>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</si>
  <si>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</si>
  <si>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</si>
  <si>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</si>
  <si>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</si>
  <si>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</si>
  <si>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</si>
  <si>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</si>
  <si>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</si>
  <si>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</si>
  <si>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</si>
  <si>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</si>
  <si>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</si>
  <si>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</si>
  <si>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</si>
  <si>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</si>
  <si>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</si>
  <si>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</si>
  <si>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</si>
  <si>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</si>
  <si>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</si>
  <si>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</si>
  <si>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</si>
  <si>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</si>
  <si>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</si>
  <si>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</si>
  <si>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</si>
  <si>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</si>
  <si>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</si>
  <si>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</si>
  <si>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</si>
  <si>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</si>
  <si>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</si>
  <si>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</si>
  <si>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</si>
  <si>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</si>
  <si>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</si>
  <si>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</si>
  <si>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</si>
  <si>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</si>
  <si>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</si>
  <si>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</si>
  <si>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</si>
  <si>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</si>
  <si>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</si>
  <si>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</si>
  <si>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</si>
  <si>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</si>
  <si>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</si>
  <si>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</si>
  <si>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</si>
  <si>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</si>
  <si>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</si>
  <si>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</si>
  <si>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</si>
  <si>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</si>
  <si>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</si>
  <si>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</si>
  <si>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</si>
  <si>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</si>
  <si>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</si>
  <si>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</si>
  <si>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</si>
  <si>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</si>
  <si>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</si>
  <si>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</si>
  <si>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</si>
  <si>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</si>
  <si>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</si>
  <si>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</si>
  <si>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</si>
  <si>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</si>
  <si>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</si>
  <si>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</si>
  <si>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</si>
  <si>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</si>
  <si>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</si>
  <si>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</si>
  <si>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</si>
  <si>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</si>
  <si>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</si>
  <si>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</si>
  <si>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</si>
  <si>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</si>
  <si>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</si>
  <si>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</si>
  <si>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</si>
  <si>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</si>
  <si>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</si>
  <si>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</si>
  <si>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</si>
  <si>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</si>
  <si>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</si>
  <si>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</si>
  <si>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</si>
  <si>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</si>
  <si>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</si>
  <si>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</si>
  <si>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</si>
  <si>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</si>
  <si>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</si>
  <si>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</si>
  <si>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</si>
  <si>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</si>
  <si>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</si>
  <si>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</si>
  <si>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</si>
  <si>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</si>
  <si>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</si>
  <si>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</si>
  <si>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</si>
  <si>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</si>
  <si>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</si>
  <si>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</si>
  <si>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</si>
  <si>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</si>
  <si>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</si>
  <si>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</si>
  <si>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</si>
  <si>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</si>
  <si>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</si>
  <si>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</si>
  <si>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</si>
  <si>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</si>
  <si>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</si>
  <si>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</si>
  <si>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</si>
  <si>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</si>
  <si>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</si>
  <si>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</si>
  <si>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</si>
  <si>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</si>
  <si>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</si>
  <si>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</si>
  <si>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</si>
  <si>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</si>
  <si>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</si>
  <si>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</si>
  <si>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</si>
  <si>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</si>
  <si>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</si>
  <si>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</si>
  <si>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</si>
  <si>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</si>
  <si>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</si>
  <si>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</si>
  <si>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</si>
  <si>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</si>
  <si>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</si>
  <si>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</si>
  <si>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</si>
  <si>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</si>
  <si>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</si>
  <si>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</si>
  <si>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</si>
  <si>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</si>
  <si>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</si>
  <si>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</si>
  <si>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</si>
  <si>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</si>
  <si>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</si>
  <si>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</si>
  <si>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</si>
  <si>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</si>
  <si>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</si>
  <si>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</si>
  <si>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</si>
  <si>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</si>
  <si>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</si>
  <si>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</si>
  <si>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</si>
  <si>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</si>
  <si>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</si>
  <si>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</si>
  <si>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</si>
  <si>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</si>
  <si>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</si>
  <si>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</si>
  <si>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</si>
  <si>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</si>
  <si>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</si>
  <si>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</si>
  <si>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</si>
  <si>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</si>
  <si>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</si>
  <si>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</si>
  <si>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</si>
  <si>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</si>
  <si>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</si>
  <si>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</si>
  <si>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</si>
  <si>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</si>
  <si>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</si>
  <si>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</si>
  <si>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</si>
  <si>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</si>
  <si>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</si>
  <si>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</si>
  <si>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</si>
  <si>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</si>
  <si>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</si>
  <si>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</si>
  <si>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</si>
  <si>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</si>
  <si>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</si>
  <si>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</si>
  <si>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</si>
  <si>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</si>
  <si>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</si>
  <si>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</si>
  <si>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</si>
  <si>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</si>
  <si>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</si>
  <si>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</si>
  <si>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</si>
  <si>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</si>
  <si>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</si>
  <si>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</si>
  <si>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</si>
  <si>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</si>
  <si>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</si>
  <si>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</si>
  <si>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</si>
  <si>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</si>
  <si>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</si>
  <si>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</si>
  <si>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</si>
  <si>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</si>
  <si>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</si>
  <si>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</si>
  <si>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</si>
  <si>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</si>
  <si>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</si>
  <si>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</si>
  <si>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</si>
  <si>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</si>
  <si>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</si>
  <si>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</si>
  <si>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</si>
  <si>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</si>
  <si>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</si>
  <si>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</si>
  <si>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</si>
  <si>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</si>
  <si>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</si>
  <si>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</si>
  <si>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</si>
  <si>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</si>
  <si>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</si>
  <si>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</si>
  <si>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</si>
  <si>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</si>
  <si>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</si>
  <si>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</si>
  <si>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</si>
  <si>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</si>
  <si>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</si>
  <si>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</si>
  <si>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</si>
  <si>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</si>
  <si>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</si>
  <si>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</si>
  <si>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</si>
  <si>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</si>
  <si>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</si>
  <si>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</si>
  <si>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</si>
  <si>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</si>
  <si>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</si>
  <si>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</si>
  <si>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</si>
  <si>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</si>
  <si>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</si>
  <si>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</si>
  <si>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</si>
  <si>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</si>
  <si>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</si>
  <si>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</si>
  <si>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</si>
  <si>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</si>
  <si>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</si>
  <si>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</si>
  <si>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</si>
  <si>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</si>
  <si>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</si>
  <si>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</si>
  <si>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</si>
  <si>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</si>
  <si>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</si>
  <si>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</si>
  <si>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</si>
  <si>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</si>
  <si>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</si>
  <si>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</si>
  <si>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</si>
  <si>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</si>
  <si>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</si>
  <si>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</si>
  <si>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</si>
  <si>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</si>
  <si>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</si>
  <si>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</si>
  <si>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</si>
  <si>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</si>
  <si>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</si>
  <si>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</si>
  <si>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</si>
  <si>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</si>
  <si>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</si>
  <si>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</si>
  <si>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</si>
  <si>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</si>
  <si>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</si>
  <si>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</si>
  <si>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</si>
  <si>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</si>
  <si>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</si>
  <si>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</si>
  <si>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</si>
  <si>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</si>
  <si>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</si>
  <si>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</si>
  <si>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</si>
  <si>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</si>
  <si>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</si>
  <si>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</si>
  <si>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</si>
  <si>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</si>
  <si>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</si>
  <si>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</si>
  <si>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</si>
  <si>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</si>
  <si>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</si>
  <si>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</si>
  <si>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</si>
  <si>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</si>
  <si>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</si>
  <si>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</si>
  <si>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</si>
  <si>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</si>
  <si>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</si>
  <si>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</si>
  <si>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</si>
  <si>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</si>
  <si>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</si>
  <si>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</si>
  <si>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</si>
  <si>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</si>
  <si>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</si>
  <si>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</si>
  <si>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</si>
  <si>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</si>
  <si>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</si>
  <si>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</si>
  <si>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</si>
  <si>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</si>
  <si>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</si>
  <si>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</si>
  <si>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</si>
  <si>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</si>
  <si>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</si>
  <si>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</si>
  <si>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</si>
  <si>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</si>
  <si>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</si>
  <si>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</si>
  <si>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</si>
  <si>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</si>
  <si>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</si>
  <si>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</si>
  <si>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</si>
  <si>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</si>
  <si>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</si>
  <si>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</si>
  <si>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</si>
  <si>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</si>
  <si>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</si>
  <si>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</si>
  <si>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</si>
  <si>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</si>
  <si>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</si>
  <si>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</si>
  <si>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</si>
  <si>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</si>
  <si>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</si>
  <si>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</si>
  <si>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</si>
  <si>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</si>
  <si>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</si>
  <si>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</si>
  <si>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</si>
  <si>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</si>
  <si>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</si>
  <si>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</si>
  <si>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</si>
  <si>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</si>
  <si>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</si>
  <si>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</si>
  <si>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</si>
  <si>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</si>
  <si>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</si>
  <si>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</si>
  <si>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</si>
  <si>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</si>
  <si>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</si>
  <si>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</si>
  <si>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</si>
  <si>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</si>
  <si>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</si>
  <si>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</si>
  <si>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</si>
  <si>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</si>
  <si>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</si>
  <si>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</si>
  <si>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</si>
  <si>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</si>
  <si>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</si>
  <si>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</si>
  <si>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</si>
  <si>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</si>
  <si>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</si>
  <si>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</si>
  <si>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</si>
  <si>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</si>
  <si>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</si>
  <si>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</si>
  <si>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</si>
  <si>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</si>
  <si>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</si>
  <si>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</si>
  <si>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</si>
  <si>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</si>
  <si>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</si>
  <si>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</si>
  <si>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</si>
  <si>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</si>
  <si>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</si>
  <si>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</si>
  <si>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</si>
  <si>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</si>
  <si>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</si>
  <si>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</si>
  <si>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</si>
  <si>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</si>
  <si>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</si>
  <si>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</si>
  <si>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</si>
  <si>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</si>
  <si>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</si>
  <si>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</si>
  <si>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</si>
  <si>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</si>
  <si>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</si>
  <si>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</si>
  <si>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</si>
  <si>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</si>
  <si>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</si>
  <si>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</si>
  <si>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</si>
  <si>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</si>
  <si>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</si>
  <si>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</si>
  <si>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</si>
  <si>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</si>
  <si>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</si>
  <si>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</si>
  <si>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</si>
  <si>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</si>
  <si>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</si>
  <si>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</si>
  <si>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</si>
  <si>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</si>
  <si>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</si>
  <si>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</si>
  <si>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</si>
  <si>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</si>
  <si>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</si>
  <si>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</si>
  <si>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</si>
  <si>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</si>
  <si>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</si>
  <si>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</si>
  <si>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</si>
  <si>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</si>
  <si>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</si>
  <si>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</si>
  <si>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</si>
  <si>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</si>
  <si>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</si>
  <si>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</si>
  <si>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</si>
  <si>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</si>
  <si>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</si>
  <si>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</si>
  <si>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</si>
  <si>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</si>
  <si>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</si>
  <si>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</si>
  <si>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</si>
  <si>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</si>
  <si>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</si>
  <si>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</si>
  <si>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</si>
  <si>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</si>
  <si>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</si>
  <si>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</si>
  <si>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</si>
  <si>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</si>
  <si>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</si>
  <si>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</si>
  <si>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</si>
  <si>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</si>
  <si>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</si>
  <si>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</si>
  <si>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</si>
  <si>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</si>
  <si>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</si>
  <si>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</si>
  <si>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</si>
  <si>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</si>
  <si>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</si>
  <si>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</si>
  <si>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</si>
  <si>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</si>
  <si>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</si>
  <si>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</si>
  <si>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</si>
  <si>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</si>
  <si>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</si>
  <si>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</si>
  <si>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</si>
  <si>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</si>
  <si>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</si>
  <si>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</si>
  <si>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</si>
  <si>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</si>
  <si>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</si>
  <si>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</si>
  <si>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</si>
  <si>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</si>
  <si>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</si>
  <si>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</si>
  <si>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</si>
  <si>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</si>
  <si>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</si>
  <si>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</si>
  <si>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</si>
  <si>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</si>
  <si>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</si>
  <si>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</si>
  <si>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</si>
  <si>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</si>
  <si>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</si>
  <si>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</si>
  <si>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</si>
  <si>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</si>
  <si>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</si>
  <si>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</si>
  <si>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</si>
  <si>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</si>
  <si>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</si>
  <si>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</si>
  <si>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</si>
  <si>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</si>
  <si>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</si>
  <si>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</si>
  <si>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</si>
  <si>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</si>
  <si>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</si>
  <si>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</si>
  <si>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</si>
  <si>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</si>
  <si>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</si>
  <si>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</si>
  <si>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</si>
  <si>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</si>
  <si>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</si>
  <si>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</si>
  <si>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</si>
  <si>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</si>
  <si>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</si>
  <si>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</si>
  <si>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</si>
  <si>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</si>
  <si>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</si>
  <si>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</si>
  <si>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</si>
  <si>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</si>
  <si>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</si>
  <si>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</si>
  <si>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</si>
  <si>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</si>
  <si>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</si>
  <si>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</si>
  <si>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</si>
  <si>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</si>
  <si>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</si>
  <si>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</si>
  <si>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</si>
  <si>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</si>
  <si>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</si>
  <si>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</si>
  <si>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</si>
  <si>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</si>
  <si>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</si>
  <si>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</si>
  <si>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</si>
  <si>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</si>
  <si>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</si>
  <si>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</si>
  <si>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</si>
  <si>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</si>
  <si>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</si>
  <si>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</si>
  <si>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</si>
  <si>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</si>
  <si>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</si>
  <si>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</si>
  <si>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</si>
  <si>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</si>
  <si>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</si>
  <si>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</si>
  <si>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</si>
  <si>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</si>
  <si>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</si>
  <si>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</si>
  <si>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</si>
  <si>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</si>
  <si>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</si>
  <si>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</si>
  <si>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</si>
  <si>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</si>
  <si>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</si>
  <si>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</si>
  <si>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</si>
  <si>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</si>
  <si>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</si>
  <si>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</si>
  <si>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</si>
  <si>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</si>
  <si>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</si>
  <si>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</si>
  <si>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</si>
  <si>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</si>
  <si>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</si>
  <si>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</si>
  <si>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</si>
  <si>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</si>
  <si>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</si>
  <si>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</si>
  <si>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</si>
  <si>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</si>
  <si>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</si>
  <si>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</si>
  <si>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</si>
  <si>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</si>
  <si>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</si>
  <si>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</si>
  <si>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</si>
  <si>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</si>
  <si>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</si>
  <si>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</si>
  <si>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</si>
  <si>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</si>
  <si>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</si>
  <si>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</si>
  <si>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</si>
  <si>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</si>
  <si>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</si>
  <si>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</si>
  <si>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</si>
  <si>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</si>
  <si>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</si>
  <si>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</si>
  <si>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</si>
  <si>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</si>
  <si>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</si>
  <si>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</si>
  <si>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</si>
  <si>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</si>
  <si>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</si>
  <si>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</si>
  <si>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</si>
  <si>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</si>
  <si>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</si>
  <si>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</si>
  <si>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</si>
  <si>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</si>
  <si>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</si>
  <si>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</si>
  <si>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</si>
  <si>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</si>
  <si>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</si>
  <si>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</si>
  <si>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</si>
  <si>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</si>
  <si>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</si>
  <si>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</si>
  <si>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</si>
  <si>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</si>
  <si>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</si>
  <si>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</si>
  <si>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</si>
  <si>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</si>
  <si>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</si>
  <si>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</si>
  <si>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</si>
  <si>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</si>
  <si>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</si>
  <si>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</si>
  <si>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</si>
  <si>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</si>
  <si>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</si>
  <si>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</si>
  <si>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</si>
  <si>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</si>
  <si>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</si>
  <si>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</si>
  <si>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</si>
  <si>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</si>
  <si>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</si>
  <si>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</si>
  <si>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</si>
  <si>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</si>
  <si>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</si>
  <si>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</si>
  <si>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</si>
  <si>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</si>
  <si>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</si>
  <si>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</si>
  <si>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</si>
  <si>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</si>
  <si>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</si>
  <si>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</si>
  <si>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</si>
  <si>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</si>
  <si>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</si>
  <si>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</si>
  <si>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</si>
  <si>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</si>
  <si>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</si>
  <si>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</si>
  <si>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</si>
  <si>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</si>
  <si>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</si>
  <si>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</si>
  <si>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</si>
  <si>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</si>
  <si>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</si>
  <si>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</si>
  <si>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</si>
  <si>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</si>
  <si>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</si>
  <si>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</si>
  <si>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</si>
  <si>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</si>
  <si>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</si>
  <si>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</si>
  <si>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</si>
  <si>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</si>
  <si>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</si>
  <si>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</si>
  <si>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</si>
  <si>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</si>
  <si>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</si>
  <si>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</si>
  <si>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</si>
  <si>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</si>
  <si>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</si>
  <si>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</si>
  <si>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</si>
  <si>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</si>
  <si>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</si>
  <si>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</si>
  <si>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</si>
  <si>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</si>
  <si>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</si>
  <si>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</si>
  <si>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</si>
  <si>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</si>
  <si>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</si>
  <si>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</si>
  <si>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</si>
  <si>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</si>
  <si>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</si>
  <si>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</si>
  <si>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</si>
  <si>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</si>
  <si>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</si>
  <si>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</si>
  <si>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</si>
  <si>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</si>
  <si>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</si>
  <si>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</si>
  <si>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</si>
  <si>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</si>
  <si>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</si>
  <si>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</si>
  <si>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</si>
  <si>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</si>
  <si>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</si>
  <si>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</si>
  <si>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</si>
  <si>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</si>
  <si>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</si>
  <si>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</si>
  <si>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</si>
  <si>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</si>
  <si>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</si>
  <si>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</si>
  <si>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</si>
  <si>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</si>
  <si>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</si>
  <si>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</si>
  <si>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</si>
  <si>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</si>
  <si>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</si>
  <si>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</si>
  <si>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</si>
  <si>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</si>
  <si>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</si>
  <si>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</si>
  <si>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</si>
  <si>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</si>
  <si>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</si>
  <si>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</si>
  <si>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</si>
  <si>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</si>
  <si>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</si>
  <si>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</si>
  <si>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</si>
  <si>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</si>
  <si>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</si>
  <si>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</si>
  <si>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</si>
  <si>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</si>
  <si>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</si>
  <si>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</si>
  <si>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</si>
  <si>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</si>
  <si>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</si>
  <si>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</si>
  <si>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</si>
  <si>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</si>
  <si>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</si>
  <si>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</si>
  <si>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</si>
  <si>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</si>
  <si>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</si>
  <si>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</si>
  <si>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</si>
  <si>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</si>
  <si>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</si>
  <si>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</si>
  <si>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</si>
  <si>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</si>
  <si>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</si>
  <si>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</si>
  <si>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</si>
  <si>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</si>
  <si>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</si>
  <si>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</si>
  <si>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</si>
  <si>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</si>
  <si>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</si>
  <si>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</si>
  <si>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</si>
  <si>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</si>
  <si>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</si>
  <si>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</si>
  <si>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</si>
  <si>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</si>
  <si>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</si>
  <si>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</si>
  <si>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</si>
  <si>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</si>
  <si>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</si>
  <si>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</si>
  <si>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</si>
  <si>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</si>
  <si>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</si>
  <si>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</si>
  <si>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</si>
  <si>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</si>
  <si>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</si>
  <si>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</si>
  <si>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</si>
  <si>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</si>
  <si>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</si>
  <si>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</si>
  <si>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</si>
  <si>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</si>
  <si>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</si>
  <si>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</si>
  <si>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</si>
  <si>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</si>
  <si>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</si>
  <si>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</si>
  <si>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</si>
  <si>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</si>
  <si>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</si>
  <si>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</si>
  <si>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</si>
  <si>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</si>
  <si>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</si>
  <si>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</si>
  <si>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</si>
  <si>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</si>
  <si>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</si>
  <si>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</si>
  <si>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</si>
  <si>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</si>
  <si>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</si>
  <si>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</si>
  <si>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</si>
  <si>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</si>
  <si>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</si>
  <si>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</si>
  <si>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</si>
  <si>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</si>
  <si>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</si>
  <si>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</si>
  <si>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</si>
  <si>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</si>
  <si>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</si>
  <si>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</si>
  <si>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</si>
  <si>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</si>
  <si>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</si>
  <si>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</si>
  <si>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</si>
  <si>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</si>
  <si>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</si>
  <si>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</si>
  <si>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</si>
  <si>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</si>
  <si>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</si>
  <si>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</si>
  <si>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</si>
  <si>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</si>
  <si>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</si>
  <si>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</si>
  <si>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</si>
  <si>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</si>
  <si>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</si>
  <si>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</si>
  <si>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</si>
  <si>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</si>
  <si>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</si>
  <si>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</si>
  <si>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</si>
  <si>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</si>
  <si>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</si>
  <si>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</si>
  <si>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</si>
  <si>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</si>
  <si>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</si>
  <si>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</si>
  <si>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</si>
  <si>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</si>
  <si>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</si>
  <si>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</si>
  <si>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</si>
  <si>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</si>
  <si>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</si>
  <si>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</si>
  <si>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</si>
  <si>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</si>
  <si>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</si>
  <si>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</si>
  <si>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</si>
  <si>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</si>
  <si>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</si>
  <si>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</si>
  <si>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</si>
  <si>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</si>
  <si>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</si>
  <si>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</si>
  <si>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</si>
  <si>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</si>
  <si>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</si>
  <si>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</si>
  <si>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</si>
  <si>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</si>
  <si>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</si>
  <si>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</si>
  <si>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</si>
  <si>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</si>
  <si>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</si>
  <si>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</si>
  <si>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</si>
  <si>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</si>
  <si>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</si>
  <si>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</si>
  <si>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</si>
  <si>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</si>
  <si>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</si>
  <si>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</si>
  <si>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</si>
  <si>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</si>
  <si>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</si>
  <si>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</si>
  <si>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</si>
  <si>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</si>
  <si>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</si>
  <si>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</si>
  <si>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</si>
  <si>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</si>
  <si>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</si>
  <si>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</si>
  <si>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</si>
  <si>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</si>
  <si>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</si>
  <si>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</si>
  <si>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</si>
  <si>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</si>
  <si>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</si>
  <si>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</si>
  <si>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</si>
  <si>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</si>
  <si>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</si>
  <si>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</si>
  <si>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</si>
  <si>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</si>
  <si>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</si>
  <si>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</si>
  <si>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</si>
  <si>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</si>
  <si>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</si>
  <si>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</si>
  <si>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</si>
  <si>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</si>
  <si>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</si>
  <si>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</si>
  <si>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</si>
  <si>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</si>
  <si>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</si>
  <si>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</si>
  <si>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</si>
  <si>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</si>
  <si>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</si>
  <si>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</si>
  <si>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</si>
  <si>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</si>
  <si>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</si>
  <si>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</si>
  <si>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</si>
  <si>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</si>
  <si>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</si>
  <si>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</si>
  <si>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</si>
  <si>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</si>
  <si>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</si>
  <si>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</si>
  <si>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</si>
  <si>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</si>
  <si>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</si>
  <si>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</si>
  <si>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</si>
  <si>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</si>
  <si>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</si>
  <si>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</si>
  <si>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</si>
  <si>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</si>
  <si>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</si>
  <si>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</si>
  <si>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</si>
  <si>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</si>
  <si>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</si>
  <si>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</si>
  <si>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</si>
  <si>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</si>
  <si>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</si>
  <si>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</si>
  <si>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</si>
  <si>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</si>
  <si>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</si>
  <si>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</si>
  <si>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</si>
  <si>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</si>
  <si>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</si>
  <si>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</si>
  <si>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</si>
  <si>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</si>
  <si>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</si>
  <si>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</si>
  <si>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</si>
  <si>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</si>
  <si>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</si>
  <si>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</si>
  <si>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</si>
  <si>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</si>
  <si>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</si>
  <si>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</si>
  <si>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</si>
  <si>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</si>
  <si>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</si>
  <si>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</si>
  <si>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</si>
  <si>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</si>
  <si>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</si>
  <si>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</si>
  <si>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</si>
  <si>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</si>
  <si>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</si>
  <si>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</si>
  <si>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</si>
  <si>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</si>
  <si>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</si>
  <si>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</si>
  <si>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</si>
  <si>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</si>
  <si>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</si>
  <si>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</si>
  <si>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</si>
  <si>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</si>
  <si>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</si>
  <si>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</si>
  <si>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</si>
  <si>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</si>
  <si>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</si>
  <si>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</si>
  <si>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</si>
  <si>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</si>
  <si>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</si>
  <si>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</si>
  <si>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</si>
  <si>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</si>
  <si>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</si>
  <si>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</si>
  <si>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</si>
  <si>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</si>
  <si>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</si>
  <si>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</si>
  <si>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</si>
  <si>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</si>
  <si>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</si>
  <si>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</si>
  <si>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</si>
  <si>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</si>
  <si>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</si>
  <si>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</si>
  <si>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</si>
  <si>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</si>
  <si>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</si>
  <si>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</si>
  <si>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</si>
  <si>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</si>
  <si>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</si>
  <si>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</si>
  <si>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</si>
  <si>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</si>
  <si>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</si>
  <si>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</si>
  <si>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</si>
  <si>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</si>
  <si>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</si>
  <si>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</si>
  <si>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</si>
  <si>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</si>
  <si>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</si>
  <si>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</si>
  <si>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</si>
  <si>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</si>
  <si>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</si>
  <si>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</si>
  <si>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</si>
  <si>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</si>
  <si>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</si>
  <si>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</si>
  <si>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</si>
  <si>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</si>
  <si>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</si>
  <si>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</si>
  <si>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</si>
  <si>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</si>
  <si>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</si>
  <si>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</si>
  <si>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</si>
  <si>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</si>
  <si>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</si>
  <si>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</si>
  <si>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</si>
  <si>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</si>
  <si>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</si>
  <si>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</si>
  <si>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</si>
  <si>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</si>
  <si>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</si>
  <si>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</si>
  <si>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</si>
  <si>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</si>
  <si>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</si>
  <si>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</si>
  <si>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</si>
  <si>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</si>
  <si>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</si>
  <si>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</si>
  <si>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</si>
  <si>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</si>
  <si>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</si>
  <si>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</si>
  <si>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</si>
  <si>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</si>
  <si>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</si>
  <si>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</si>
  <si>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</si>
  <si>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</si>
  <si>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</si>
  <si>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</si>
  <si>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</si>
  <si>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</si>
  <si>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</si>
  <si>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</si>
  <si>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</si>
  <si>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</si>
  <si>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</si>
  <si>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</si>
  <si>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</si>
  <si>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</si>
  <si>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</si>
  <si>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</si>
  <si>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</si>
  <si>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</si>
  <si>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</si>
  <si>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</si>
  <si>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</si>
  <si>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</si>
  <si>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</si>
  <si>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</si>
  <si>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</si>
  <si>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</si>
  <si>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</si>
  <si>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</si>
  <si>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</si>
  <si>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</si>
  <si>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</si>
  <si>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</si>
  <si>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</si>
  <si>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</si>
  <si>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</si>
  <si>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</si>
  <si>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</si>
  <si>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</si>
  <si>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</si>
  <si>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</si>
  <si>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</si>
  <si>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</si>
  <si>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</si>
  <si>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</si>
  <si>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</si>
  <si>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</si>
  <si>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</si>
  <si>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</si>
  <si>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</si>
  <si>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</si>
  <si>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</si>
  <si>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</si>
  <si>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</si>
  <si>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</si>
  <si>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</si>
  <si>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</si>
  <si>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</si>
  <si>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</si>
  <si>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</si>
  <si>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</si>
  <si>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</si>
  <si>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</si>
  <si>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</si>
  <si>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</si>
  <si>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</si>
  <si>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</si>
  <si>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</si>
  <si>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</si>
  <si>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</si>
  <si>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</si>
  <si>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</si>
  <si>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</si>
  <si>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</si>
  <si>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</si>
  <si>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</si>
  <si>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</si>
  <si>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</si>
  <si>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</si>
  <si>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</si>
  <si>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</si>
  <si>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</si>
  <si>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</si>
  <si>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</si>
  <si>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</si>
  <si>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</si>
  <si>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</si>
  <si>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</si>
  <si>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</si>
  <si>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</si>
  <si>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</si>
  <si>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</si>
  <si>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</si>
  <si>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</si>
  <si>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</si>
  <si>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</si>
  <si>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</si>
  <si>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</si>
  <si>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</si>
  <si>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</si>
  <si>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</si>
  <si>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</si>
  <si>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</si>
  <si>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</si>
  <si>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</si>
  <si>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</si>
  <si>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</si>
  <si>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</si>
  <si>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</si>
  <si>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</si>
  <si>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</si>
  <si>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</si>
  <si>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</si>
  <si>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</si>
  <si>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</si>
  <si>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</si>
  <si>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</si>
  <si>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</si>
  <si>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</si>
  <si>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</si>
  <si>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</si>
  <si>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</si>
  <si>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</si>
  <si>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</si>
  <si>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</si>
  <si>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</si>
  <si>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</si>
  <si>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</si>
  <si>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</si>
  <si>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</si>
  <si>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</si>
  <si>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</si>
  <si>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</si>
  <si>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</si>
  <si>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</si>
  <si>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</si>
  <si>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</si>
  <si>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</si>
  <si>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</si>
  <si>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</si>
  <si>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</si>
  <si>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</si>
  <si>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</si>
  <si>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</si>
  <si>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</si>
  <si>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</si>
  <si>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</si>
  <si>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</si>
  <si>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</si>
  <si>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</si>
  <si>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</si>
  <si>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</si>
  <si>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</si>
  <si>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</si>
  <si>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</si>
  <si>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</si>
  <si>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</si>
  <si>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</si>
  <si>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</si>
  <si>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</si>
  <si>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</si>
  <si>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</si>
  <si>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</si>
  <si>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</si>
  <si>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</si>
  <si>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</si>
  <si>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</si>
  <si>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</si>
  <si>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</si>
  <si>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</si>
  <si>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</si>
  <si>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</si>
  <si>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</si>
  <si>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</si>
  <si>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</si>
  <si>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</si>
  <si>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</si>
  <si>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</si>
  <si>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</si>
  <si>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</si>
  <si>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</si>
  <si>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</si>
  <si>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</si>
  <si>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</si>
  <si>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</si>
  <si>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</si>
  <si>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</si>
  <si>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</si>
  <si>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</si>
  <si>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</si>
  <si>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</si>
  <si>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</si>
  <si>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</si>
  <si>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</si>
  <si>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</si>
  <si>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</si>
  <si>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</si>
  <si>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</si>
  <si>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</si>
  <si>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</si>
  <si>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</si>
  <si>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</si>
  <si>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</si>
  <si>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</si>
  <si>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</si>
  <si>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</si>
  <si>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</si>
  <si>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</si>
  <si>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</si>
  <si>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</si>
  <si>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</si>
  <si>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</si>
  <si>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</si>
  <si>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</si>
  <si>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</si>
  <si>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</si>
  <si>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</si>
  <si>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</si>
  <si>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</si>
  <si>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</si>
  <si>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</si>
  <si>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</si>
  <si>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</si>
  <si>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</si>
  <si>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</si>
  <si>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</si>
  <si>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</si>
  <si>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</si>
  <si>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</si>
  <si>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</si>
  <si>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</si>
  <si>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</si>
  <si>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</si>
  <si>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</si>
  <si>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</si>
  <si>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</si>
  <si>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</si>
  <si>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</si>
  <si>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</si>
  <si>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</si>
  <si>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</si>
  <si>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</si>
  <si>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</si>
  <si>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</si>
  <si>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</si>
  <si>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</si>
  <si>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</si>
  <si>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</si>
  <si>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</si>
  <si>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</si>
  <si>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</si>
  <si>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</si>
  <si>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</si>
  <si>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</si>
  <si>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</si>
  <si>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</si>
  <si>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</si>
  <si>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</si>
  <si>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</si>
  <si>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</si>
  <si>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</si>
  <si>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</si>
  <si>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</si>
  <si>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</si>
  <si>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</si>
  <si>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</si>
  <si>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</si>
  <si>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</si>
  <si>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</si>
  <si>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</si>
  <si>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</si>
  <si>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</si>
  <si>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</si>
  <si>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</si>
  <si>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</si>
  <si>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</si>
  <si>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</si>
  <si>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</si>
  <si>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</si>
  <si>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</si>
  <si>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</si>
  <si>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</si>
  <si>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</si>
  <si>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</si>
  <si>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</si>
  <si>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</si>
  <si>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</si>
  <si>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</si>
  <si>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</si>
  <si>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</si>
  <si>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</si>
  <si>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</si>
  <si>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</si>
  <si>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</si>
  <si>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</si>
  <si>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</si>
  <si>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</si>
  <si>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</si>
  <si>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</si>
  <si>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</si>
  <si>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</si>
  <si>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</si>
  <si>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</si>
  <si>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</si>
  <si>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</si>
  <si>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</si>
  <si>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</si>
  <si>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</si>
  <si>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</si>
  <si>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</si>
  <si>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</si>
  <si>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</si>
  <si>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</si>
  <si>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</si>
  <si>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</si>
  <si>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</si>
  <si>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</si>
  <si>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</si>
  <si>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</si>
  <si>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</si>
  <si>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</si>
  <si>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</si>
  <si>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</si>
  <si>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</si>
  <si>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</si>
  <si>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</si>
  <si>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</si>
  <si>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</si>
  <si>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</si>
  <si>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</si>
  <si>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</si>
  <si>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</si>
  <si>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</si>
  <si>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</si>
  <si>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</si>
  <si>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</si>
  <si>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</si>
  <si>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</si>
  <si>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</si>
  <si>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</si>
  <si>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</si>
  <si>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</si>
  <si>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</si>
  <si>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</si>
  <si>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</si>
  <si>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</si>
  <si>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</si>
  <si>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</si>
  <si>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</si>
  <si>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</si>
  <si>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</si>
  <si>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</si>
  <si>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</si>
  <si>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</si>
  <si>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</si>
  <si>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</si>
  <si>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</si>
  <si>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</si>
  <si>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</si>
  <si>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</si>
  <si>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</si>
  <si>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</si>
  <si>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</si>
  <si>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</si>
  <si>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</si>
  <si>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</si>
  <si>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</si>
  <si>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</si>
  <si>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</si>
  <si>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</si>
  <si>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</si>
  <si>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</si>
  <si>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</si>
  <si>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</si>
  <si>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</si>
  <si>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</si>
  <si>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</si>
  <si>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</si>
  <si>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</si>
  <si>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</si>
  <si>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</si>
  <si>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</si>
  <si>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</si>
  <si>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</si>
  <si>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</si>
  <si>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</si>
  <si>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</si>
  <si>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</si>
  <si>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</si>
  <si>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</si>
  <si>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</si>
  <si>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</si>
  <si>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</si>
  <si>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</si>
  <si>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</si>
  <si>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</si>
  <si>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</si>
  <si>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</si>
  <si>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</si>
  <si>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</si>
  <si>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</si>
  <si>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</si>
  <si>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</si>
  <si>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</si>
  <si>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</si>
  <si>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</si>
  <si>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</si>
  <si>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</si>
  <si>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</si>
  <si>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</si>
  <si>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</si>
  <si>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</si>
  <si>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</si>
  <si>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</si>
  <si>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</si>
  <si>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</si>
  <si>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</si>
  <si>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</si>
  <si>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</si>
  <si>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</si>
  <si>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</si>
  <si>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</si>
  <si>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</si>
  <si>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</si>
  <si>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</si>
  <si>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</si>
  <si>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</si>
  <si>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</si>
  <si>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</si>
  <si>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</si>
  <si>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</si>
  <si>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</si>
  <si>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</si>
  <si>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</si>
  <si>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</si>
  <si>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</si>
  <si>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</si>
  <si>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</si>
  <si>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</si>
  <si>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</si>
  <si>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</si>
  <si>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</si>
  <si>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</si>
  <si>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</si>
  <si>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</si>
  <si>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</si>
  <si>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</si>
  <si>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</si>
  <si>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</si>
  <si>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</si>
  <si>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</si>
  <si>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</si>
  <si>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</si>
  <si>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</si>
  <si>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</si>
  <si>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</si>
  <si>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</si>
  <si>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</si>
  <si>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</si>
  <si>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</si>
  <si>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</si>
  <si>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</si>
  <si>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</si>
  <si>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</si>
  <si>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</si>
  <si>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</si>
  <si>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</si>
  <si>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</si>
  <si>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</si>
  <si>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</si>
  <si>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</si>
  <si>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</si>
  <si>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</si>
  <si>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</si>
  <si>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</si>
  <si>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</si>
  <si>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</si>
  <si>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</si>
  <si>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</si>
  <si>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</si>
  <si>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</si>
  <si>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</si>
  <si>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</si>
  <si>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</si>
  <si>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</si>
  <si>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</si>
  <si>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</si>
  <si>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</si>
  <si>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</si>
  <si>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</si>
  <si>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</si>
  <si>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</si>
  <si>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</si>
  <si>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</si>
  <si>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</si>
  <si>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</si>
  <si>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</si>
  <si>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</si>
  <si>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</si>
  <si>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</si>
  <si>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</si>
  <si>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</si>
  <si>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</si>
  <si>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</si>
  <si>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</si>
  <si>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</si>
  <si>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</si>
  <si>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</si>
  <si>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</si>
  <si>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</si>
  <si>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</si>
  <si>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</si>
  <si>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</si>
  <si>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</si>
  <si>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</si>
  <si>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</si>
  <si>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</si>
  <si>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</si>
  <si>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</si>
  <si>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</si>
  <si>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</si>
  <si>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</si>
  <si>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</si>
  <si>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</si>
  <si>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</si>
  <si>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</si>
  <si>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</si>
  <si>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</si>
  <si>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</si>
  <si>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</si>
  <si>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</si>
  <si>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</si>
  <si>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</si>
  <si>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</si>
  <si>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</si>
  <si>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</si>
  <si>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</si>
  <si>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</si>
  <si>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</si>
  <si>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</si>
  <si>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</si>
  <si>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</si>
  <si>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</si>
  <si>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</si>
  <si>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</si>
  <si>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</si>
  <si>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</si>
  <si>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</si>
  <si>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</si>
  <si>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</si>
  <si>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</si>
  <si>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</si>
  <si>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</si>
  <si>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</si>
  <si>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</si>
  <si>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</si>
  <si>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</si>
  <si>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</si>
  <si>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</si>
  <si>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</si>
  <si>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</si>
  <si>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</si>
  <si>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</si>
  <si>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</si>
  <si>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</si>
  <si>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</si>
  <si>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</si>
  <si>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</si>
  <si>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</si>
  <si>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</si>
  <si>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</si>
  <si>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</si>
  <si>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</si>
  <si>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</si>
  <si>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</si>
  <si>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</si>
  <si>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</si>
  <si>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</si>
  <si>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</si>
  <si>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</si>
  <si>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</si>
  <si>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</si>
  <si>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</si>
  <si>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</si>
  <si>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</si>
  <si>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</si>
  <si>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</si>
  <si>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</si>
  <si>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</si>
  <si>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</si>
  <si>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</si>
  <si>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</si>
  <si>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</si>
  <si>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</si>
  <si>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</si>
  <si>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</si>
  <si>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</si>
  <si>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</si>
  <si>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</si>
  <si>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</si>
  <si>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</si>
  <si>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</si>
  <si>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</si>
  <si>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</si>
  <si>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</si>
  <si>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</si>
  <si>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</si>
  <si>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</si>
  <si>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</si>
  <si>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</si>
  <si>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</si>
  <si>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</si>
  <si>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</si>
  <si>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</si>
  <si>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</si>
  <si>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</si>
  <si>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</si>
  <si>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</si>
  <si>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</si>
  <si>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</si>
  <si>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</si>
  <si>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</si>
  <si>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</si>
  <si>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</si>
  <si>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</si>
  <si>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</si>
  <si>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</si>
  <si>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</si>
  <si>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</si>
  <si>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</si>
  <si>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</si>
  <si>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</si>
  <si>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</si>
  <si>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</si>
  <si>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</si>
  <si>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</si>
  <si>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</si>
  <si>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</si>
  <si>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</si>
  <si>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</si>
  <si>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</si>
  <si>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</si>
  <si>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</si>
  <si>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</si>
  <si>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</si>
  <si>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</si>
  <si>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</si>
  <si>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</si>
  <si>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</si>
  <si>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</si>
  <si>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</si>
  <si>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</si>
  <si>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</si>
  <si>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</si>
  <si>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</si>
  <si>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</si>
  <si>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</si>
  <si>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</si>
  <si>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</si>
  <si>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</si>
  <si>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</si>
  <si>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</si>
  <si>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</si>
  <si>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</si>
  <si>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</si>
  <si>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</si>
  <si>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</si>
  <si>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</si>
  <si>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</si>
  <si>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</si>
  <si>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</si>
  <si>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</si>
  <si>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</si>
  <si>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</si>
  <si>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</si>
  <si>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</si>
  <si>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</si>
  <si>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</si>
  <si>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</si>
  <si>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</si>
  <si>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</si>
  <si>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</si>
  <si>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</si>
  <si>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</si>
  <si>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</si>
  <si>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</si>
  <si>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</si>
  <si>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</si>
  <si>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</si>
  <si>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</si>
  <si>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</si>
  <si>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</si>
  <si>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</si>
  <si>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</si>
  <si>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</si>
  <si>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</si>
  <si>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</si>
  <si>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</si>
  <si>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</si>
  <si>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</si>
  <si>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</si>
  <si>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</si>
  <si>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</si>
  <si>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</si>
  <si>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</si>
  <si>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</si>
  <si>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</si>
  <si>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</si>
  <si>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</si>
  <si>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</si>
  <si>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</si>
  <si>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</si>
  <si>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</si>
  <si>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</si>
  <si>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</si>
  <si>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</si>
  <si>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</si>
  <si>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</si>
  <si>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</si>
  <si>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</si>
  <si>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</si>
  <si>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</si>
  <si>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</si>
  <si>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</si>
  <si>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</si>
  <si>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</si>
  <si>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</si>
  <si>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</si>
  <si>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</si>
  <si>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</si>
  <si>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</si>
  <si>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</si>
  <si>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</si>
  <si>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</si>
  <si>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</si>
  <si>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</si>
  <si>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</si>
  <si>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</si>
  <si>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</si>
  <si>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</si>
  <si>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</si>
  <si>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</si>
  <si>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</si>
  <si>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</si>
  <si>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</si>
  <si>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</si>
  <si>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</si>
  <si>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</si>
  <si>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</si>
  <si>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</si>
  <si>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</si>
  <si>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</si>
  <si>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</si>
  <si>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</si>
  <si>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</si>
  <si>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</si>
  <si>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</si>
  <si>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</si>
  <si>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</si>
  <si>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</si>
  <si>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</si>
  <si>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</si>
  <si>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</si>
  <si>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</si>
  <si>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</si>
  <si>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</si>
  <si>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</si>
  <si>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</si>
  <si>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</si>
  <si>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</si>
  <si>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</si>
  <si>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</si>
  <si>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</si>
  <si>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</si>
  <si>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</si>
  <si>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</si>
  <si>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</si>
  <si>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</si>
  <si>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</si>
  <si>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</si>
  <si>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</si>
  <si>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</si>
  <si>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</si>
  <si>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</si>
  <si>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</si>
  <si>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</si>
  <si>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</si>
  <si>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</si>
  <si>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</si>
  <si>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</si>
  <si>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</si>
  <si>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</si>
  <si>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</si>
  <si>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</si>
  <si>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</si>
  <si>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</si>
  <si>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</si>
  <si>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</si>
  <si>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</si>
  <si>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</si>
  <si>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</si>
  <si>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</si>
  <si>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</si>
  <si>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</si>
  <si>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</si>
  <si>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</si>
  <si>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</si>
  <si>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</si>
  <si>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</si>
  <si>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</si>
  <si>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</si>
  <si>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</si>
  <si>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</si>
  <si>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</si>
  <si>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</si>
  <si>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</si>
  <si>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</si>
  <si>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</si>
  <si>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</si>
  <si>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</si>
  <si>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</si>
  <si>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</si>
  <si>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</si>
  <si>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</si>
  <si>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</si>
  <si>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</si>
  <si>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</si>
  <si>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</si>
  <si>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</si>
  <si>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</si>
  <si>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</si>
  <si>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</si>
  <si>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</si>
  <si>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</si>
  <si>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</si>
  <si>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</si>
  <si>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</si>
  <si>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</si>
  <si>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</si>
  <si>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</si>
  <si>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</si>
  <si>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</si>
  <si>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</si>
  <si>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</si>
  <si>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</si>
  <si>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</si>
  <si>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</si>
  <si>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</si>
  <si>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</si>
  <si>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</si>
  <si>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</si>
  <si>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</si>
  <si>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</si>
  <si>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</si>
  <si>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</si>
  <si>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</si>
  <si>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</si>
  <si>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</si>
  <si>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</si>
  <si>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</si>
  <si>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</si>
  <si>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</si>
  <si>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</si>
  <si>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</si>
  <si>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</si>
  <si>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</si>
  <si>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</si>
  <si>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</si>
  <si>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</si>
  <si>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</si>
  <si>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</si>
  <si>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</si>
  <si>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</si>
  <si>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</si>
  <si>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</si>
  <si>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</si>
  <si>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</si>
  <si>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</si>
  <si>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</si>
  <si>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</si>
  <si>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</si>
  <si>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</si>
  <si>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</si>
  <si>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</si>
  <si>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</si>
  <si>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</si>
  <si>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</si>
  <si>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</si>
  <si>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</si>
  <si>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</si>
  <si>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</si>
  <si>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</si>
  <si>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</si>
  <si>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</si>
  <si>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</si>
  <si>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</si>
  <si>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</si>
  <si>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</si>
  <si>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</si>
  <si>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</si>
  <si>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</si>
  <si>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</si>
  <si>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</si>
  <si>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</si>
  <si>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</si>
  <si>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</si>
  <si>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</si>
  <si>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</si>
  <si>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</si>
  <si>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</si>
  <si>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</si>
  <si>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</si>
  <si>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</si>
  <si>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</si>
  <si>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</si>
  <si>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</si>
  <si>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</si>
  <si>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</si>
  <si>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</si>
  <si>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</si>
  <si>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</si>
  <si>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</si>
  <si>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</si>
  <si>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</si>
  <si>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</si>
  <si>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</si>
  <si>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</si>
  <si>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</si>
  <si>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</si>
  <si>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</si>
  <si>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</si>
  <si>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</si>
  <si>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</si>
  <si>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</si>
  <si>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</si>
  <si>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</si>
  <si>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</si>
  <si>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</si>
  <si>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</si>
  <si>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</si>
  <si>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</si>
  <si>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</si>
  <si>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</si>
  <si>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</si>
  <si>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</si>
  <si>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</si>
  <si>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</si>
  <si>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</si>
  <si>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</si>
  <si>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</si>
  <si>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</si>
  <si>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</si>
  <si>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</si>
  <si>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</si>
  <si>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</si>
  <si>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</si>
  <si>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</si>
  <si>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</si>
  <si>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</si>
  <si>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</si>
  <si>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</si>
  <si>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</si>
  <si>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</si>
  <si>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</si>
  <si>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</si>
  <si>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</si>
  <si>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</si>
  <si>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</si>
  <si>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</si>
  <si>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</si>
  <si>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</si>
  <si>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</si>
  <si>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</si>
  <si>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</si>
  <si>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</si>
  <si>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</si>
  <si>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</si>
  <si>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</si>
  <si>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</si>
  <si>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</si>
  <si>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</si>
  <si>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</si>
  <si>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</si>
  <si>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</si>
  <si>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</si>
  <si>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</si>
  <si>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</si>
  <si>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</si>
  <si>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</si>
  <si>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</si>
  <si>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</si>
  <si>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</si>
  <si>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</si>
  <si>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</si>
  <si>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</si>
  <si>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</si>
  <si>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</si>
  <si>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</si>
  <si>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</si>
  <si>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</si>
  <si>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</si>
  <si>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</si>
  <si>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</si>
  <si>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</si>
  <si>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</si>
  <si>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</si>
  <si>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</si>
  <si>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</si>
  <si>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</si>
  <si>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</si>
  <si>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</si>
  <si>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</si>
  <si>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</si>
  <si>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</si>
  <si>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</si>
  <si>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</si>
  <si>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</si>
  <si>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</si>
  <si>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</si>
  <si>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</si>
  <si>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</si>
  <si>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</si>
  <si>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</si>
  <si>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</si>
  <si>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</si>
  <si>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</si>
  <si>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</si>
  <si>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</si>
  <si>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</si>
  <si>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</si>
  <si>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</si>
  <si>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</si>
  <si>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</si>
  <si>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</si>
  <si>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</si>
  <si>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</si>
  <si>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</si>
  <si>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</si>
  <si>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</si>
  <si>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</si>
  <si>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</si>
  <si>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</si>
  <si>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</si>
  <si>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</si>
  <si>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</si>
  <si>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</si>
  <si>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</si>
  <si>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</si>
  <si>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</si>
  <si>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</si>
  <si>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</si>
  <si>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</si>
  <si>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</si>
  <si>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</si>
  <si>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</si>
  <si>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</si>
  <si>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</si>
  <si>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</si>
  <si>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</si>
  <si>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</si>
  <si>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</si>
  <si>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</si>
  <si>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</si>
  <si>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</si>
  <si>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</si>
  <si>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</si>
  <si>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</si>
  <si>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</si>
  <si>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</si>
  <si>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</si>
  <si>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</si>
  <si>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</si>
  <si>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</si>
  <si>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</si>
  <si>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</si>
  <si>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</si>
  <si>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</si>
  <si>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</si>
  <si>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</si>
  <si>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</si>
  <si>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</si>
  <si>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</si>
  <si>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</si>
  <si>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</si>
  <si>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</si>
  <si>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</si>
  <si>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</si>
  <si>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</si>
  <si>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</si>
  <si>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</si>
  <si>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</si>
  <si>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</si>
  <si>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</si>
  <si>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</si>
  <si>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</si>
  <si>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</si>
  <si>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</si>
  <si>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</si>
  <si>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</si>
  <si>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</si>
  <si>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</si>
  <si>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</si>
  <si>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</si>
  <si>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</si>
  <si>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</si>
  <si>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</si>
  <si>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</si>
  <si>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</si>
  <si>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</si>
  <si>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</si>
  <si>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</si>
  <si>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</si>
  <si>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</si>
  <si>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</si>
  <si>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</si>
  <si>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</si>
  <si>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</si>
  <si>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</si>
  <si>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</si>
  <si>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</si>
  <si>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</si>
  <si>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</si>
  <si>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</si>
  <si>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</si>
  <si>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</si>
  <si>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</si>
  <si>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</si>
  <si>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</si>
  <si>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</si>
  <si>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</si>
  <si>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</si>
  <si>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</si>
  <si>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</si>
  <si>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</si>
  <si>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</si>
  <si>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</si>
  <si>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</si>
  <si>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</si>
  <si>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</si>
  <si>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</si>
  <si>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</si>
  <si>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</si>
  <si>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</si>
  <si>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</si>
  <si>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</si>
  <si>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</si>
  <si>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</si>
  <si>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</si>
  <si>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</si>
  <si>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</si>
  <si>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</si>
  <si>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</si>
  <si>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</si>
  <si>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</si>
  <si>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</si>
  <si>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</si>
  <si>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</si>
  <si>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</si>
  <si>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</si>
  <si>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</si>
  <si>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</si>
  <si>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</si>
  <si>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</si>
  <si>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</si>
  <si>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</si>
  <si>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</si>
  <si>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</si>
  <si>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</si>
  <si>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</si>
  <si>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</si>
  <si>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</si>
  <si>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</si>
  <si>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</si>
  <si>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</si>
  <si>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</si>
  <si>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</si>
  <si>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</si>
  <si>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</si>
  <si>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</si>
  <si>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</si>
  <si>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</si>
  <si>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</si>
  <si>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</si>
  <si>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</si>
  <si>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</si>
  <si>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</si>
  <si>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</si>
  <si>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</si>
  <si>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</si>
  <si>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</si>
  <si>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</si>
  <si>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</si>
  <si>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</si>
  <si>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</si>
  <si>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</si>
  <si>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</si>
  <si>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</si>
  <si>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</si>
  <si>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</si>
  <si>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</si>
  <si>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</si>
  <si>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</si>
  <si>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</si>
  <si>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</si>
  <si>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</si>
  <si>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</si>
  <si>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</si>
  <si>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</si>
  <si>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</si>
  <si>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</si>
  <si>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</si>
  <si>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</si>
  <si>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</si>
  <si>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</si>
  <si>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</si>
  <si>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</si>
  <si>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</si>
  <si>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</si>
  <si>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</si>
  <si>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</si>
  <si>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</si>
  <si>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</si>
  <si>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</si>
  <si>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</si>
  <si>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</si>
  <si>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</si>
  <si>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</si>
  <si>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</si>
  <si>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</si>
  <si>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</si>
  <si>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</si>
  <si>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</si>
  <si>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</si>
  <si>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</si>
  <si>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</si>
  <si>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</si>
  <si>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</si>
  <si>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</si>
  <si>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</si>
  <si>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</si>
  <si>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</si>
  <si>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</si>
  <si>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</si>
  <si>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</si>
  <si>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</si>
  <si>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</si>
  <si>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</si>
  <si>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</si>
  <si>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</si>
  <si>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</si>
  <si>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</si>
  <si>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</si>
  <si>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</si>
  <si>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</si>
  <si>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</si>
  <si>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</si>
  <si>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</si>
  <si>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</si>
  <si>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</si>
  <si>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</si>
  <si>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</si>
  <si>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</si>
  <si>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</si>
  <si>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</si>
  <si>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</si>
  <si>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</si>
  <si>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</si>
  <si>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</si>
  <si>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</si>
  <si>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</si>
  <si>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</si>
  <si>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</si>
  <si>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</si>
  <si>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</si>
  <si>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</si>
  <si>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</si>
  <si>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</si>
  <si>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</si>
  <si>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</si>
  <si>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</si>
  <si>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</si>
  <si>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</si>
  <si>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</si>
  <si>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</si>
  <si>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</si>
  <si>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</si>
  <si>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</si>
  <si>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</si>
  <si>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</si>
  <si>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</si>
  <si>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</si>
  <si>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</si>
  <si>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</si>
  <si>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</si>
  <si>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</si>
  <si>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</si>
  <si>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</si>
  <si>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</si>
  <si>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</si>
  <si>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</si>
  <si>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</si>
  <si>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</si>
  <si>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</si>
  <si>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</si>
  <si>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</si>
  <si>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</si>
  <si>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</si>
  <si>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</si>
  <si>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</si>
  <si>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</si>
  <si>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</si>
  <si>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</si>
  <si>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</si>
  <si>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</si>
  <si>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</si>
  <si>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</si>
  <si>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</si>
  <si>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</si>
  <si>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</si>
  <si>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</si>
  <si>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</si>
  <si>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</si>
  <si>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</si>
  <si>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</si>
  <si>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</si>
  <si>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</si>
  <si>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</si>
  <si>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</si>
  <si>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</si>
  <si>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</si>
  <si>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</si>
  <si>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</si>
  <si>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</si>
  <si>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</si>
  <si>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</si>
  <si>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</si>
  <si>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</si>
  <si>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</si>
  <si>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</si>
  <si>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</si>
  <si>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</si>
  <si>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</si>
  <si>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</si>
  <si>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</si>
  <si>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</si>
  <si>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</si>
  <si>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</si>
  <si>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</si>
  <si>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</si>
  <si>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</si>
  <si>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</si>
  <si>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</si>
  <si>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</si>
  <si>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</si>
  <si>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</si>
  <si>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</si>
  <si>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</si>
  <si>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</si>
  <si>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</si>
  <si>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</si>
  <si>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</si>
  <si>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</si>
  <si>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</si>
  <si>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</si>
  <si>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</si>
  <si>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</si>
  <si>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</si>
  <si>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</si>
  <si>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</si>
  <si>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</si>
  <si>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</si>
  <si>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</si>
  <si>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</si>
  <si>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</si>
  <si>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</si>
  <si>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</si>
  <si>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</si>
  <si>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</si>
  <si>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</si>
  <si>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</si>
  <si>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</si>
  <si>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</si>
  <si>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</si>
  <si>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</si>
  <si>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</si>
  <si>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</si>
  <si>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</si>
  <si>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</si>
  <si>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</si>
  <si>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</si>
  <si>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</si>
  <si>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</si>
  <si>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</si>
  <si>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</si>
  <si>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</si>
  <si>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</si>
  <si>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</si>
  <si>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</si>
  <si>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</si>
  <si>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</si>
  <si>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</si>
  <si>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</si>
  <si>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</si>
  <si>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</si>
  <si>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</si>
  <si>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</si>
  <si>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</si>
  <si>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</si>
  <si>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</si>
  <si>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</si>
  <si>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</si>
  <si>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</si>
  <si>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</si>
  <si>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</si>
  <si>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</si>
  <si>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</si>
  <si>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</si>
  <si>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</si>
  <si>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</si>
  <si>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</si>
  <si>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</si>
  <si>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</si>
  <si>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</si>
  <si>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</si>
  <si>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</si>
  <si>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</si>
  <si>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</si>
  <si>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</si>
  <si>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</si>
  <si>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</si>
  <si>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</si>
  <si>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</si>
  <si>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</si>
  <si>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</si>
  <si>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</si>
  <si>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</si>
  <si>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</si>
  <si>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</si>
  <si>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</si>
  <si>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</si>
  <si>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</si>
  <si>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</si>
  <si>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</si>
  <si>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</si>
  <si>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</si>
  <si>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</si>
  <si>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</si>
  <si>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</si>
  <si>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</si>
  <si>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</si>
  <si>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</si>
  <si>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</si>
  <si>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</si>
  <si>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</si>
  <si>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</si>
  <si>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</si>
  <si>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</si>
  <si>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</si>
  <si>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</si>
  <si>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</si>
  <si>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</si>
  <si>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</si>
  <si>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</si>
  <si>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</si>
  <si>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</si>
  <si>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</si>
  <si>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</si>
  <si>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</si>
  <si>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</si>
  <si>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</si>
  <si>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</si>
  <si>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</si>
  <si>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</si>
  <si>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</si>
  <si>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</si>
  <si>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</si>
  <si>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</si>
  <si>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</si>
  <si>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</si>
  <si>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</si>
  <si>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</si>
  <si>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</si>
  <si>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</si>
  <si>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</si>
  <si>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</si>
  <si>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</si>
  <si>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</si>
  <si>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</si>
  <si>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</si>
  <si>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</si>
  <si>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</si>
  <si>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</si>
  <si>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</si>
  <si>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</si>
  <si>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</si>
  <si>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</si>
  <si>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</si>
  <si>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</si>
  <si>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</si>
  <si>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</si>
  <si>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</si>
  <si>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</si>
  <si>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</si>
  <si>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</si>
  <si>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</si>
  <si>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</si>
  <si>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</si>
  <si>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</si>
  <si>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</si>
  <si>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</si>
  <si>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</si>
  <si>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</si>
  <si>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</si>
  <si>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</si>
  <si>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</si>
  <si>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</si>
  <si>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</si>
  <si>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</si>
  <si>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</si>
  <si>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</si>
  <si>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</si>
  <si>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</si>
  <si>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</si>
  <si>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</si>
  <si>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</si>
  <si>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</si>
  <si>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</si>
  <si>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</si>
  <si>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</si>
  <si>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</si>
  <si>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</si>
  <si>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</si>
  <si>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</si>
  <si>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</si>
  <si>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</si>
  <si>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</si>
  <si>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</si>
  <si>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</si>
  <si>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</si>
  <si>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</si>
  <si>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</si>
  <si>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</si>
  <si>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</si>
  <si>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</si>
  <si>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</si>
  <si>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</si>
  <si>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</si>
  <si>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</si>
  <si>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</si>
  <si>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</si>
  <si>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</si>
  <si>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</si>
  <si>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</si>
  <si>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</si>
  <si>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</si>
  <si>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</si>
  <si>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</si>
  <si>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</si>
  <si>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</si>
  <si>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</si>
  <si>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</si>
  <si>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</si>
  <si>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</si>
  <si>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</si>
  <si>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</si>
  <si>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</si>
  <si>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</si>
  <si>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</si>
  <si>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</si>
  <si>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</si>
  <si>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</si>
  <si>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</si>
  <si>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</si>
  <si>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</si>
  <si>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</si>
  <si>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</si>
  <si>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</si>
  <si>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</si>
  <si>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</si>
  <si>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</si>
  <si>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</si>
  <si>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</si>
  <si>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</si>
  <si>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</si>
  <si>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</si>
  <si>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</si>
  <si>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</si>
  <si>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</si>
  <si>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</si>
  <si>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</si>
  <si>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</si>
  <si>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</si>
  <si>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</si>
  <si>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</si>
  <si>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</si>
  <si>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</si>
  <si>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</si>
  <si>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</si>
  <si>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</si>
  <si>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</si>
  <si>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</si>
  <si>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</si>
  <si>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</si>
  <si>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</si>
  <si>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</si>
  <si>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</si>
  <si>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</si>
  <si>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</si>
  <si>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</si>
  <si>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</si>
  <si>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</si>
  <si>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</si>
  <si>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</si>
  <si>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</si>
  <si>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</si>
  <si>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</si>
  <si>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</si>
  <si>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</si>
  <si>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</si>
  <si>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</si>
  <si>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</si>
  <si>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</si>
  <si>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</si>
  <si>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</si>
  <si>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</si>
  <si>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</si>
  <si>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</si>
  <si>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</si>
  <si>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</si>
  <si>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</si>
  <si>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</si>
  <si>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</si>
  <si>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</si>
  <si>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</si>
  <si>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</si>
  <si>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</si>
  <si>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</si>
  <si>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</si>
  <si>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</si>
  <si>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</si>
  <si>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</si>
  <si>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</si>
  <si>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</si>
  <si>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</si>
  <si>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</si>
  <si>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</si>
  <si>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</si>
  <si>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</si>
  <si>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</si>
  <si>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</si>
  <si>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</si>
  <si>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</si>
  <si>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</si>
  <si>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</si>
  <si>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</si>
  <si>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</si>
  <si>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</si>
  <si>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</si>
  <si>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</si>
  <si>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</si>
  <si>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</si>
  <si>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</si>
  <si>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</si>
  <si>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</si>
  <si>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</si>
  <si>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</si>
  <si>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</si>
  <si>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</si>
  <si>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</si>
  <si>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</si>
  <si>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</si>
  <si>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</si>
  <si>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</si>
  <si>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</si>
  <si>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</si>
  <si>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</si>
  <si>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</si>
  <si>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</si>
  <si>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</si>
  <si>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</si>
  <si>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</si>
  <si>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</si>
  <si>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</si>
  <si>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</si>
  <si>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</si>
  <si>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</si>
  <si>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</si>
  <si>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</si>
  <si>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</si>
  <si>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</si>
  <si>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</si>
  <si>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</si>
  <si>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</si>
  <si>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</si>
  <si>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</si>
  <si>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</si>
  <si>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</si>
  <si>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</si>
  <si>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</si>
  <si>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</si>
  <si>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</si>
  <si>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</si>
  <si>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</si>
  <si>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</si>
  <si>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</si>
  <si>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</si>
  <si>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</si>
  <si>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</si>
  <si>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</si>
  <si>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</si>
  <si>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</si>
  <si>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</si>
  <si>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</si>
  <si>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</si>
  <si>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</si>
  <si>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</si>
  <si>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</si>
  <si>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</si>
  <si>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</si>
  <si>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</si>
  <si>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</si>
  <si>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</si>
  <si>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</si>
  <si>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</si>
  <si>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</si>
  <si>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</si>
  <si>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</si>
  <si>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</si>
  <si>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</si>
  <si>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</si>
  <si>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</si>
  <si>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</si>
  <si>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</si>
  <si>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</si>
  <si>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</si>
  <si>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</si>
  <si>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</si>
  <si>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</si>
  <si>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</si>
  <si>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</si>
  <si>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</si>
  <si>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</si>
  <si>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</si>
  <si>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</si>
  <si>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</si>
  <si>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</si>
  <si>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</si>
  <si>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</si>
  <si>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</si>
  <si>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</si>
  <si>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</si>
  <si>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</si>
  <si>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</si>
  <si>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</si>
  <si>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</si>
  <si>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</si>
  <si>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</si>
  <si>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</si>
  <si>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</si>
  <si>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</si>
  <si>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</si>
  <si>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</si>
  <si>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</si>
  <si>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</si>
  <si>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</si>
  <si>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</si>
  <si>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</si>
  <si>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</si>
  <si>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</si>
  <si>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</si>
  <si>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</si>
  <si>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</si>
  <si>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</si>
  <si>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</si>
  <si>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</si>
  <si>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</si>
  <si>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</si>
  <si>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</si>
  <si>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</si>
  <si>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</si>
  <si>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</si>
  <si>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</si>
  <si>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</si>
  <si>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</si>
  <si>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</si>
  <si>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</si>
  <si>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</si>
  <si>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</si>
  <si>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</si>
  <si>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</si>
  <si>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</si>
  <si>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</si>
  <si>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</si>
  <si>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</si>
  <si>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</si>
  <si>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</si>
  <si>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</si>
  <si>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</si>
  <si>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</si>
  <si>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</si>
  <si>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</si>
  <si>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</si>
  <si>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</si>
  <si>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</si>
  <si>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</si>
  <si>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</si>
  <si>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</si>
  <si>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</si>
  <si>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</si>
  <si>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</si>
  <si>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</si>
  <si>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</si>
  <si>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</si>
  <si>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</si>
  <si>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</si>
  <si>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</si>
  <si>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</si>
  <si>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</si>
  <si>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</si>
  <si>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</si>
  <si>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</si>
  <si>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</si>
  <si>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</si>
  <si>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</si>
  <si>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</si>
  <si>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</si>
  <si>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</si>
  <si>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</si>
  <si>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</si>
  <si>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</si>
  <si>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</si>
  <si>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</si>
  <si>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</si>
  <si>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</si>
  <si>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</si>
  <si>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</si>
  <si>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</si>
  <si>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</si>
  <si>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</si>
  <si>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</si>
  <si>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</si>
  <si>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</si>
  <si>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</si>
  <si>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</si>
  <si>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</si>
  <si>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</si>
  <si>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</si>
  <si>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</si>
  <si>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</si>
  <si>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</si>
  <si>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</si>
  <si>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</si>
  <si>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</si>
  <si>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</si>
  <si>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</si>
  <si>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</si>
  <si>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</si>
  <si>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</si>
  <si>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</si>
  <si>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</si>
  <si>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</si>
  <si>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</si>
  <si>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</si>
  <si>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</si>
  <si>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</si>
  <si>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</si>
  <si>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</si>
  <si>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</si>
  <si>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</si>
  <si>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</si>
  <si>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</si>
  <si>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</si>
  <si>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</si>
  <si>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</si>
  <si>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</si>
  <si>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</si>
  <si>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</si>
  <si>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</si>
  <si>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</si>
  <si>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</si>
  <si>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</si>
  <si>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</si>
  <si>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</si>
  <si>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</si>
  <si>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</si>
  <si>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</si>
  <si>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</si>
  <si>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</si>
  <si>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</si>
  <si>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</si>
  <si>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</si>
  <si>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</si>
  <si>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</si>
  <si>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</si>
  <si>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</si>
  <si>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</si>
  <si>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</si>
  <si>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</si>
  <si>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</si>
  <si>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</si>
  <si>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</si>
  <si>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</si>
  <si>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</si>
  <si>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</si>
  <si>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</si>
  <si>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</si>
  <si>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</si>
  <si>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</si>
  <si>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</si>
  <si>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</si>
  <si>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</si>
  <si>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</si>
  <si>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</si>
  <si>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</si>
  <si>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</si>
  <si>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</si>
  <si>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</si>
  <si>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</si>
  <si>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</si>
  <si>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</si>
  <si>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</si>
  <si>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</si>
  <si>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</si>
  <si>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</si>
  <si>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</si>
  <si>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</si>
  <si>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</si>
  <si>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</si>
  <si>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</si>
  <si>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</si>
  <si>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</si>
  <si>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</si>
  <si>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</si>
  <si>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</si>
  <si>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</si>
  <si>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</si>
  <si>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</si>
  <si>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</si>
  <si>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</si>
  <si>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</si>
  <si>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</si>
  <si>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</si>
  <si>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</si>
  <si>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</si>
  <si>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</si>
  <si>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</si>
  <si>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</si>
  <si>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</si>
  <si>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</si>
  <si>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</si>
  <si>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</si>
  <si>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</si>
  <si>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</si>
  <si>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</si>
  <si>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</si>
  <si>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</si>
  <si>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</si>
  <si>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</si>
  <si>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</si>
  <si>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</si>
  <si>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</si>
  <si>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</si>
  <si>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</si>
  <si>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</si>
  <si>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</si>
  <si>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</si>
  <si>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</si>
  <si>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</si>
  <si>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</si>
  <si>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</si>
  <si>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</si>
  <si>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</si>
  <si>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</si>
  <si>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</si>
  <si>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</si>
  <si>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</si>
  <si>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</si>
  <si>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</si>
  <si>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</si>
  <si>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</si>
  <si>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</si>
  <si>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</si>
  <si>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</si>
  <si>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</si>
  <si>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</si>
  <si>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</si>
  <si>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</si>
  <si>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</si>
  <si>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</si>
  <si>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</si>
  <si>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</si>
  <si>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</si>
  <si>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</si>
  <si>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</si>
  <si>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</si>
  <si>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</si>
  <si>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</si>
  <si>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</si>
  <si>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</si>
  <si>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</si>
  <si>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</si>
  <si>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</si>
  <si>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</si>
  <si>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</si>
  <si>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</si>
  <si>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</si>
  <si>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</si>
  <si>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</si>
  <si>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</si>
  <si>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</si>
  <si>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</si>
  <si>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</si>
  <si>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</si>
  <si>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</si>
  <si>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</si>
  <si>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</si>
  <si>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</si>
  <si>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</si>
  <si>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</si>
  <si>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</si>
  <si>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</si>
  <si>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</si>
  <si>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</si>
  <si>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</si>
  <si>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</si>
  <si>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</si>
  <si>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</si>
  <si>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</si>
  <si>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</si>
  <si>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</si>
  <si>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</si>
  <si>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</si>
  <si>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</si>
  <si>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</si>
  <si>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</si>
  <si>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</si>
  <si>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</si>
  <si>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</si>
  <si>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</si>
  <si>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</si>
  <si>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</si>
  <si>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</si>
  <si>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</si>
  <si>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</si>
  <si>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</si>
  <si>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</si>
  <si>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</si>
  <si>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</si>
  <si>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</si>
  <si>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</si>
  <si>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</si>
  <si>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</si>
  <si>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</si>
  <si>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</si>
  <si>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</si>
  <si>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</si>
  <si>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</si>
  <si>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</si>
  <si>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</si>
  <si>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</si>
  <si>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</si>
  <si>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</si>
  <si>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</si>
  <si>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</si>
  <si>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</si>
  <si>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</si>
  <si>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</si>
  <si>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</si>
  <si>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</si>
  <si>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</si>
  <si>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</si>
  <si>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</si>
  <si>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</si>
  <si>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</si>
  <si>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</si>
  <si>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</si>
  <si>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</si>
  <si>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</si>
  <si>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</si>
  <si>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</si>
  <si>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</si>
  <si>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</si>
  <si>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</si>
  <si>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</si>
  <si>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</si>
  <si>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</si>
  <si>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</si>
  <si>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</si>
  <si>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</si>
  <si>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</si>
  <si>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</si>
  <si>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</si>
  <si>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</si>
  <si>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</si>
  <si>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</si>
  <si>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</si>
  <si>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</si>
  <si>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</si>
  <si>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</si>
  <si>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</si>
  <si>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</si>
  <si>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</si>
  <si>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</si>
  <si>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</si>
  <si>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</si>
  <si>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</si>
  <si>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</si>
  <si>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</si>
  <si>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</si>
  <si>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</si>
  <si>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</si>
  <si>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</si>
  <si>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</si>
  <si>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</si>
  <si>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</si>
  <si>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</si>
  <si>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</si>
  <si>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</si>
  <si>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</si>
  <si>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</si>
  <si>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</si>
  <si>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</si>
  <si>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</si>
  <si>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</si>
  <si>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</si>
  <si>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</si>
  <si>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</si>
  <si>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</si>
  <si>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</si>
  <si>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</si>
  <si>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</si>
  <si>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</si>
  <si>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</si>
  <si>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</si>
  <si>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</si>
  <si>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</si>
  <si>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</si>
  <si>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</si>
  <si>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</si>
  <si>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</si>
  <si>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</si>
  <si>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</si>
  <si>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</si>
  <si>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</si>
  <si>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</si>
  <si>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</si>
  <si>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</si>
  <si>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</si>
  <si>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</si>
  <si>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</si>
  <si>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</si>
  <si>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</si>
  <si>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</si>
  <si>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</si>
  <si>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</si>
  <si>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</si>
  <si>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</si>
  <si>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</si>
  <si>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</si>
  <si>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</si>
  <si>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</si>
  <si>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</si>
  <si>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</si>
  <si>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</si>
  <si>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</si>
  <si>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</si>
  <si>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</si>
  <si>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</si>
  <si>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</si>
  <si>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</si>
  <si>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</si>
  <si>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</si>
  <si>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</si>
  <si>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</si>
  <si>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</si>
  <si>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</si>
  <si>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</si>
  <si>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</si>
  <si>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</si>
  <si>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</si>
  <si>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</si>
  <si>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</si>
  <si>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</si>
  <si>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</si>
  <si>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</si>
  <si>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</si>
  <si>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</si>
  <si>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</si>
  <si>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</si>
  <si>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</si>
  <si>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</si>
  <si>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</si>
  <si>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</si>
  <si>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</si>
  <si>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</si>
  <si>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</si>
  <si>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</si>
  <si>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</si>
  <si>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</si>
  <si>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</si>
  <si>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</si>
  <si>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</si>
  <si>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</si>
  <si>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</si>
  <si>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</si>
  <si>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</si>
  <si>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</si>
  <si>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</si>
  <si>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</si>
  <si>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</si>
  <si>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</si>
  <si>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</si>
  <si>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</si>
  <si>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</si>
  <si>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</si>
  <si>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</si>
  <si>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</si>
  <si>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</si>
  <si>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</si>
  <si>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</si>
  <si>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</si>
  <si>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</si>
  <si>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</si>
  <si>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</si>
  <si>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</si>
  <si>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</si>
  <si>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</si>
  <si>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</si>
  <si>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</si>
  <si>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</si>
  <si>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</si>
  <si>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</si>
  <si>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</si>
  <si>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</si>
  <si>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</si>
  <si>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</si>
  <si>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</si>
  <si>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</si>
  <si>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</si>
  <si>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</si>
  <si>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</si>
  <si>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</si>
  <si>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</si>
  <si>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</si>
  <si>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</si>
  <si>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</si>
  <si>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</si>
  <si>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</si>
  <si>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</si>
  <si>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</si>
  <si>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</si>
  <si>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</si>
  <si>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</si>
  <si>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</si>
  <si>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</si>
  <si>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</si>
  <si>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</si>
  <si>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</si>
  <si>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</si>
  <si>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</si>
  <si>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</si>
  <si>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</si>
  <si>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</si>
  <si>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</si>
  <si>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</si>
  <si>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</si>
  <si>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</si>
  <si>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</si>
  <si>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</si>
  <si>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</si>
  <si>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</si>
  <si>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</si>
  <si>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</si>
  <si>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</si>
  <si>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</si>
  <si>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</si>
  <si>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</si>
  <si>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</si>
  <si>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</si>
  <si>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</si>
  <si>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</si>
  <si>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</si>
  <si>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</si>
  <si>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</si>
  <si>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</si>
  <si>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</si>
  <si>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</si>
  <si>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</si>
  <si>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</si>
  <si>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</si>
  <si>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</si>
  <si>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</si>
  <si>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</si>
  <si>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</si>
  <si>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</si>
  <si>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</si>
  <si>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</si>
  <si>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</si>
  <si>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</si>
  <si>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</si>
  <si>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</si>
  <si>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</si>
  <si>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</si>
  <si>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</si>
  <si>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</si>
  <si>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</si>
  <si>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</si>
  <si>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</si>
  <si>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</si>
  <si>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</si>
  <si>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</si>
  <si>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</si>
  <si>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</si>
  <si>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</si>
  <si>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</si>
  <si>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</si>
  <si>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</si>
  <si>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</si>
  <si>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</si>
  <si>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</si>
  <si>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</si>
  <si>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</si>
  <si>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</si>
  <si>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</si>
  <si>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</si>
  <si>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</si>
  <si>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</si>
  <si>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</si>
  <si>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</si>
  <si>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</si>
  <si>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</si>
  <si>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</si>
  <si>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</si>
  <si>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</si>
  <si>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</si>
  <si>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</si>
  <si>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</si>
  <si>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</si>
  <si>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</si>
  <si>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</si>
  <si>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</si>
  <si>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</si>
  <si>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</si>
  <si>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</si>
  <si>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</si>
  <si>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</si>
  <si>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</si>
  <si>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</si>
  <si>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</si>
  <si>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</si>
  <si>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</si>
  <si>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</si>
  <si>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</si>
  <si>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</si>
  <si>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</si>
  <si>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</si>
  <si>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</si>
  <si>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</si>
  <si>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</si>
  <si>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</si>
  <si>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</si>
  <si>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</si>
  <si>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</si>
  <si>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</si>
  <si>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</si>
  <si>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</si>
  <si>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</si>
  <si>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</si>
  <si>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</si>
  <si>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</si>
  <si>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</si>
  <si>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</si>
  <si>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</si>
  <si>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</si>
  <si>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</si>
  <si>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</si>
  <si>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</si>
  <si>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</si>
  <si>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</si>
  <si>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</si>
  <si>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</si>
  <si>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</si>
  <si>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</si>
  <si>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</si>
  <si>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</si>
  <si>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</si>
  <si>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</si>
  <si>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</si>
  <si>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</si>
  <si>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</si>
  <si>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</si>
  <si>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</si>
  <si>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</si>
  <si>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</si>
  <si>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</si>
  <si>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</si>
  <si>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</si>
  <si>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</si>
  <si>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</si>
  <si>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</si>
  <si>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</si>
  <si>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</si>
  <si>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</si>
  <si>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</si>
  <si>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</si>
  <si>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</si>
  <si>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</si>
  <si>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</si>
  <si>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</si>
  <si>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</si>
  <si>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</si>
  <si>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</si>
  <si>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</si>
  <si>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</si>
  <si>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</si>
  <si>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</si>
  <si>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</si>
  <si>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</si>
  <si>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</si>
  <si>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</si>
  <si>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</si>
  <si>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</si>
  <si>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</si>
  <si>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</si>
  <si>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</si>
  <si>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</si>
  <si>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</si>
  <si>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</si>
  <si>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</si>
  <si>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</si>
  <si>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</si>
  <si>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</si>
  <si>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</si>
  <si>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</si>
  <si>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</si>
  <si>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</si>
  <si>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</si>
  <si>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</si>
  <si>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</si>
  <si>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</si>
  <si>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</si>
  <si>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</si>
  <si>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</si>
  <si>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</si>
  <si>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</si>
  <si>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</si>
  <si>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</si>
  <si>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</si>
  <si>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</si>
  <si>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</si>
  <si>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</si>
  <si>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</si>
  <si>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</si>
  <si>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</si>
  <si>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</si>
  <si>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</si>
  <si>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</si>
  <si>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</si>
  <si>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</si>
  <si>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</si>
  <si>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</si>
  <si>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</si>
  <si>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</si>
  <si>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</si>
  <si>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</si>
  <si>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</si>
  <si>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</si>
  <si>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</si>
  <si>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</si>
  <si>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</si>
  <si>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</si>
  <si>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</si>
  <si>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</si>
  <si>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</si>
  <si>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</si>
  <si>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</si>
  <si>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</si>
  <si>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</si>
  <si>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</si>
  <si>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</si>
  <si>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</si>
  <si>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</si>
  <si>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</si>
  <si>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</si>
  <si>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</si>
  <si>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</si>
  <si>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</si>
  <si>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</si>
  <si>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</si>
  <si>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</si>
  <si>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</si>
  <si>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</si>
  <si>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</si>
  <si>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</si>
  <si>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</si>
  <si>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</si>
  <si>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</si>
  <si>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</si>
  <si>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</si>
  <si>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</si>
  <si>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</si>
  <si>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</si>
  <si>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</si>
  <si>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</si>
  <si>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</si>
  <si>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</si>
  <si>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</si>
  <si>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</si>
  <si>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</si>
  <si>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</si>
  <si>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</si>
  <si>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</si>
  <si>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</si>
  <si>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</si>
  <si>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</si>
  <si>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</si>
  <si>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</si>
  <si>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</si>
  <si>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</si>
  <si>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</si>
  <si>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</si>
  <si>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</si>
  <si>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</si>
  <si>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</si>
  <si>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</si>
  <si>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</si>
  <si>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</si>
  <si>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</si>
  <si>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</si>
  <si>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</si>
  <si>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</si>
  <si>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</si>
  <si>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</si>
  <si>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</si>
  <si>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</si>
  <si>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</si>
  <si>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</si>
  <si>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</si>
  <si>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</si>
  <si>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</si>
  <si>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</si>
  <si>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</si>
  <si>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</si>
  <si>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</si>
  <si>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</si>
  <si>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</si>
  <si>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</si>
  <si>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</si>
  <si>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</si>
  <si>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</si>
  <si>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</si>
  <si>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</si>
  <si>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</si>
  <si>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</si>
  <si>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</si>
  <si>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</si>
  <si>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</si>
  <si>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</si>
  <si>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</si>
  <si>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</si>
  <si>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</si>
  <si>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</si>
  <si>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</si>
  <si>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</si>
  <si>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</si>
  <si>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</si>
  <si>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</si>
  <si>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</si>
  <si>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</si>
  <si>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</si>
  <si>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</si>
  <si>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</si>
  <si>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</si>
  <si>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</si>
  <si>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</si>
  <si>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</si>
  <si>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</si>
  <si>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</si>
  <si>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</si>
  <si>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</si>
  <si>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</si>
  <si>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</si>
  <si>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</si>
  <si>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</si>
  <si>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</si>
  <si>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</si>
  <si>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</si>
  <si>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</si>
  <si>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</si>
  <si>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</si>
  <si>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</si>
  <si>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</si>
  <si>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</si>
  <si>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</si>
  <si>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</si>
  <si>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</si>
  <si>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</si>
  <si>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</si>
  <si>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</si>
  <si>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</si>
  <si>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</si>
  <si>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</si>
  <si>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</si>
  <si>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</si>
  <si>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</si>
  <si>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</si>
  <si>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</si>
  <si>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</si>
  <si>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</si>
  <si>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</si>
  <si>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</si>
  <si>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</si>
  <si>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</si>
  <si>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</si>
  <si>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</si>
  <si>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</si>
  <si>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</si>
  <si>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</si>
  <si>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</si>
  <si>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</si>
  <si>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</si>
  <si>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</si>
  <si>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</si>
  <si>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</si>
  <si>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</si>
  <si>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</si>
  <si>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</si>
  <si>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</si>
  <si>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</si>
  <si>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</si>
  <si>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</si>
  <si>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</si>
  <si>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</si>
  <si>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</si>
  <si>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</si>
  <si>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</si>
  <si>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</si>
  <si>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</si>
  <si>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</si>
  <si>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</si>
  <si>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</si>
  <si>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</si>
  <si>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</si>
  <si>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</si>
  <si>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</si>
  <si>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</si>
  <si>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</si>
  <si>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</si>
  <si>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</si>
  <si>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</si>
  <si>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</si>
  <si>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</si>
  <si>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</si>
  <si>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</si>
  <si>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</si>
  <si>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</si>
  <si>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</si>
  <si>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</si>
  <si>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</si>
  <si>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</si>
  <si>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</si>
  <si>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</si>
  <si>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</si>
  <si>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</si>
  <si>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</si>
  <si>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</si>
  <si>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</si>
  <si>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</si>
  <si>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</si>
  <si>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</si>
  <si>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</si>
  <si>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</si>
  <si>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</si>
  <si>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</si>
  <si>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</si>
  <si>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</si>
  <si>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</si>
  <si>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</si>
  <si>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</si>
  <si>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</si>
  <si>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</si>
  <si>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</si>
  <si>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</si>
  <si>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</si>
  <si>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</si>
  <si>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</si>
  <si>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</si>
  <si>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</si>
  <si>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</si>
  <si>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</si>
  <si>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</si>
  <si>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</si>
  <si>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</si>
  <si>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</si>
  <si>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</si>
  <si>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</si>
  <si>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</si>
  <si>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</si>
  <si>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</si>
  <si>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</si>
  <si>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</si>
  <si>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</si>
  <si>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</si>
  <si>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</si>
  <si>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</si>
  <si>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</si>
  <si>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</si>
  <si>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</si>
  <si>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</si>
  <si>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</si>
  <si>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</si>
  <si>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</si>
  <si>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</si>
  <si>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</si>
  <si>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</si>
  <si>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</si>
  <si>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</si>
  <si>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</si>
  <si>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</si>
  <si>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</si>
  <si>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</si>
  <si>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</si>
  <si>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</si>
  <si>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</si>
  <si>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</si>
  <si>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</si>
  <si>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</si>
  <si>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</si>
  <si>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</si>
  <si>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</si>
  <si>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</si>
  <si>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</si>
  <si>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</si>
  <si>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</si>
  <si>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</si>
  <si>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</si>
  <si>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</si>
  <si>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</si>
  <si>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</si>
  <si>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</si>
  <si>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</si>
  <si>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</si>
  <si>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</si>
  <si>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</si>
  <si>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</si>
  <si>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</si>
  <si>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</si>
  <si>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</si>
  <si>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</si>
  <si>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</si>
  <si>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</si>
  <si>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</si>
  <si>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</si>
  <si>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</si>
  <si>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</si>
  <si>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</si>
  <si>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</si>
  <si>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</si>
  <si>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</si>
  <si>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</si>
  <si>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</si>
  <si>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</si>
  <si>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</si>
  <si>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</si>
  <si>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</si>
  <si>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</si>
  <si>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</si>
  <si>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</si>
  <si>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</si>
  <si>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</si>
  <si>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</si>
  <si>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</si>
  <si>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</si>
  <si>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</si>
  <si>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</si>
  <si>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</si>
  <si>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</si>
  <si>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</si>
  <si>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</si>
  <si>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</si>
  <si>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</si>
  <si>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</si>
  <si>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</si>
  <si>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</si>
  <si>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</si>
  <si>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</si>
  <si>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</si>
  <si>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</si>
  <si>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</si>
  <si>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</si>
  <si>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</si>
  <si>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</si>
  <si>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</si>
  <si>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</si>
  <si>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</si>
  <si>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</si>
  <si>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</si>
  <si>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</si>
  <si>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</si>
  <si>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</si>
  <si>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</si>
  <si>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</si>
  <si>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</si>
  <si>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</si>
  <si>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</si>
  <si>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</si>
  <si>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</si>
  <si>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</si>
  <si>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</si>
  <si>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</si>
  <si>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</si>
  <si>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</si>
  <si>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</si>
  <si>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</si>
  <si>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</si>
  <si>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</si>
  <si>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</si>
  <si>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</si>
  <si>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</si>
  <si>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</si>
  <si>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</si>
  <si>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</si>
  <si>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</si>
  <si>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</si>
  <si>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</si>
  <si>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</si>
  <si>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</si>
  <si>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</si>
  <si>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</si>
  <si>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</si>
  <si>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</si>
  <si>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</si>
  <si>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</si>
  <si>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</si>
  <si>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</si>
  <si>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</si>
  <si>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</si>
  <si>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</si>
  <si>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</si>
  <si>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</si>
  <si>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</si>
  <si>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</si>
  <si>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</si>
  <si>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</si>
  <si>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</si>
  <si>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</si>
  <si>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</si>
  <si>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</si>
  <si>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</si>
  <si>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</si>
  <si>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</si>
  <si>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</si>
  <si>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</si>
  <si>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</si>
  <si>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</si>
  <si>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</si>
  <si>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</si>
  <si>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</si>
  <si>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</si>
  <si>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</si>
  <si>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</si>
  <si>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</si>
  <si>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</si>
  <si>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</si>
  <si>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</si>
  <si>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</si>
  <si>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</si>
  <si>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</si>
  <si>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</si>
  <si>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</si>
  <si>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</si>
  <si>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</si>
  <si>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</si>
  <si>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</si>
  <si>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</si>
  <si>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</si>
  <si>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</si>
  <si>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</si>
  <si>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</si>
  <si>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</si>
  <si>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</si>
  <si>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</si>
  <si>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</si>
  <si>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</si>
  <si>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</si>
  <si>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</si>
  <si>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</si>
  <si>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</si>
  <si>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</si>
  <si>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</si>
  <si>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</si>
  <si>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</si>
  <si>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</si>
  <si>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</si>
  <si>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</si>
  <si>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</si>
  <si>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</si>
  <si>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</si>
  <si>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</si>
  <si>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</si>
  <si>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</si>
  <si>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</si>
  <si>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</si>
  <si>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</si>
  <si>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</si>
  <si>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</si>
  <si>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</si>
  <si>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</si>
  <si>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</si>
  <si>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</si>
  <si>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</si>
  <si>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</si>
  <si>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</si>
  <si>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</si>
  <si>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</si>
  <si>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</si>
  <si>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</si>
  <si>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</si>
  <si>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</si>
  <si>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</si>
  <si>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</si>
  <si>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</si>
  <si>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</si>
  <si>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</si>
  <si>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</si>
  <si>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</si>
  <si>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</si>
  <si>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</si>
  <si>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</si>
  <si>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</si>
  <si>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</si>
  <si>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</si>
  <si>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</si>
  <si>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</si>
  <si>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</si>
  <si>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</si>
  <si>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</si>
  <si>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</si>
  <si>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</si>
  <si>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</si>
  <si>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</si>
  <si>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</si>
  <si>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</si>
  <si>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</si>
  <si>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</si>
  <si>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</si>
  <si>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</si>
  <si>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</si>
  <si>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</si>
  <si>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</si>
  <si>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</si>
  <si>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</si>
  <si>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</si>
  <si>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</si>
  <si>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</si>
  <si>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</si>
  <si>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</si>
  <si>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</si>
  <si>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</si>
  <si>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</si>
  <si>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</si>
  <si>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</si>
  <si>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</si>
  <si>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</si>
  <si>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</si>
  <si>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</si>
  <si>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</si>
  <si>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</si>
  <si>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</si>
  <si>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</si>
  <si>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</si>
  <si>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</si>
  <si>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</si>
  <si>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</si>
  <si>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</si>
  <si>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</si>
  <si>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</si>
  <si>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</si>
  <si>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</si>
  <si>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</si>
  <si>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</si>
  <si>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</si>
  <si>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</si>
  <si>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</si>
  <si>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</si>
  <si>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</si>
  <si>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</si>
  <si>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</si>
  <si>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</si>
  <si>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</si>
  <si>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</si>
  <si>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</si>
  <si>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</si>
  <si>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</si>
  <si>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</si>
  <si>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</si>
  <si>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</si>
  <si>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</si>
  <si>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</si>
  <si>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</si>
  <si>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</si>
  <si>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</si>
  <si>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</si>
  <si>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</si>
  <si>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</si>
  <si>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</si>
  <si>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</si>
  <si>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</si>
  <si>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</si>
  <si>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</si>
  <si>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</si>
  <si>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</si>
  <si>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</si>
  <si>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</si>
  <si>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</si>
  <si>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</si>
  <si>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</si>
  <si>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</si>
  <si>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</si>
  <si>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</si>
  <si>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</si>
  <si>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</si>
  <si>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</si>
  <si>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</si>
  <si>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</si>
  <si>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</si>
  <si>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</si>
  <si>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</si>
  <si>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</si>
  <si>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</si>
  <si>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</si>
  <si>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</si>
  <si>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</si>
  <si>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</si>
  <si>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</si>
  <si>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</si>
  <si>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</si>
  <si>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</si>
  <si>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</si>
  <si>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</si>
  <si>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</si>
  <si>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</si>
  <si>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</si>
  <si>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</si>
  <si>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</si>
  <si>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</si>
  <si>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</si>
  <si>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</si>
  <si>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</si>
  <si>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</si>
  <si>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</si>
  <si>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</si>
  <si>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</si>
  <si>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</si>
  <si>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</si>
  <si>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</si>
  <si>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</si>
  <si>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</si>
  <si>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</si>
  <si>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</si>
  <si>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</si>
  <si>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</si>
  <si>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</si>
  <si>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</si>
  <si>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</si>
  <si>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</si>
  <si>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</si>
  <si>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</si>
  <si>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</si>
  <si>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</si>
  <si>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</si>
  <si>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</si>
  <si>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</si>
  <si>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</si>
  <si>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</si>
  <si>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</si>
  <si>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</si>
  <si>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</si>
  <si>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</si>
  <si>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</si>
  <si>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</si>
  <si>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</si>
  <si>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</si>
  <si>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</si>
  <si>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</si>
  <si>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</si>
  <si>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</si>
  <si>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</si>
  <si>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</si>
  <si>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</si>
  <si>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</si>
  <si>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</si>
  <si>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</si>
  <si>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</si>
  <si>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</si>
  <si>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</si>
  <si>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</si>
  <si>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</si>
  <si>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</si>
  <si>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</si>
  <si>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</si>
  <si>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</si>
  <si>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</si>
  <si>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</si>
  <si>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</si>
  <si>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</si>
  <si>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</si>
  <si>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</si>
  <si>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</si>
  <si>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</si>
  <si>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</si>
  <si>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</si>
  <si>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</si>
  <si>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</si>
  <si>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</si>
  <si>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</si>
  <si>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</si>
  <si>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</si>
  <si>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</si>
  <si>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</si>
  <si>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</si>
  <si>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</si>
  <si>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</si>
  <si>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</si>
  <si>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</si>
  <si>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</si>
  <si>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</si>
  <si>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</si>
  <si>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</si>
  <si>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</si>
  <si>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</si>
  <si>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</si>
  <si>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</si>
  <si>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</si>
  <si>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</si>
  <si>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</si>
  <si>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</si>
  <si>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</si>
  <si>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</si>
  <si>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</si>
  <si>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</si>
  <si>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</si>
  <si>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</si>
  <si>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</si>
  <si>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</si>
  <si>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</si>
  <si>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</si>
  <si>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</si>
  <si>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</si>
  <si>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</si>
  <si>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</si>
  <si>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</si>
  <si>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</si>
  <si>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</si>
  <si>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</si>
  <si>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</si>
  <si>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</si>
  <si>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</si>
  <si>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</si>
  <si>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</si>
  <si>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</si>
  <si>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</si>
  <si>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</si>
  <si>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</si>
  <si>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</si>
  <si>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</si>
  <si>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</si>
  <si>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</si>
  <si>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</si>
  <si>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</si>
  <si>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</si>
  <si>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</si>
  <si>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</si>
  <si>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</si>
  <si>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</si>
  <si>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</si>
  <si>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</si>
  <si>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</si>
  <si>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</si>
  <si>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</si>
  <si>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</si>
  <si>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</si>
  <si>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</si>
  <si>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</si>
  <si>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</si>
  <si>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</si>
  <si>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</si>
  <si>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</si>
  <si>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</si>
  <si>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</si>
  <si>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</si>
  <si>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</si>
  <si>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</si>
  <si>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</si>
  <si>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</si>
  <si>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</si>
  <si>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</si>
  <si>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</si>
  <si>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</si>
  <si>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</si>
  <si>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</si>
  <si>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</si>
  <si>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</si>
  <si>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</si>
  <si>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</si>
  <si>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</si>
  <si>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</si>
  <si>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</si>
  <si>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</si>
  <si>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</si>
  <si>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</si>
  <si>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</si>
  <si>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</si>
  <si>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</si>
  <si>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</si>
  <si>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</si>
  <si>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</si>
  <si>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</si>
  <si>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</si>
  <si>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</si>
  <si>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</si>
  <si>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</si>
  <si>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</si>
  <si>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</si>
  <si>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</si>
  <si>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</si>
  <si>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</si>
  <si>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</si>
  <si>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</si>
  <si>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</si>
  <si>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</si>
  <si>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</si>
  <si>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</si>
  <si>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</si>
  <si>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</si>
  <si>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</si>
  <si>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</si>
  <si>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</si>
  <si>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</si>
  <si>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</si>
  <si>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</si>
  <si>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</si>
  <si>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</si>
  <si>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</si>
  <si>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</si>
  <si>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</si>
  <si>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</si>
  <si>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</si>
  <si>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</si>
  <si>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</si>
  <si>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</si>
  <si>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</si>
  <si>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</si>
  <si>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</si>
  <si>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</si>
  <si>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</si>
  <si>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</si>
  <si>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</si>
  <si>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</si>
  <si>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</si>
  <si>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</si>
  <si>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</si>
  <si>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</si>
  <si>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</si>
  <si>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</si>
  <si>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</si>
  <si>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</si>
  <si>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</si>
  <si>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</si>
  <si>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</si>
  <si>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</si>
  <si>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</si>
  <si>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</si>
  <si>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</si>
  <si>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</si>
  <si>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</si>
  <si>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</si>
  <si>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</si>
  <si>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</si>
  <si>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</si>
  <si>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</si>
  <si>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</si>
  <si>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</si>
  <si>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</si>
  <si>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</si>
  <si>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</si>
  <si>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</si>
  <si>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</si>
  <si>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</si>
  <si>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</si>
  <si>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</si>
  <si>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</si>
  <si>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</si>
  <si>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</si>
  <si>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</si>
  <si>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</si>
  <si>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</si>
  <si>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</si>
  <si>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</si>
  <si>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</si>
  <si>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</si>
  <si>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</si>
  <si>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</si>
  <si>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</si>
  <si>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</si>
  <si>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</si>
  <si>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</si>
  <si>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</si>
  <si>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</si>
  <si>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</si>
  <si>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</si>
  <si>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</si>
  <si>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</si>
  <si>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</si>
  <si>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</si>
  <si>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</si>
  <si>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</si>
  <si>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</si>
  <si>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</si>
  <si>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</si>
  <si>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</si>
  <si>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</si>
  <si>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</si>
  <si>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</si>
  <si>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</si>
  <si>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</si>
  <si>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</si>
  <si>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</si>
  <si>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</si>
  <si>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</si>
  <si>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</si>
  <si>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</si>
  <si>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</si>
  <si>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</si>
  <si>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</si>
  <si>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</si>
  <si>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</si>
  <si>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</si>
  <si>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</si>
  <si>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</si>
  <si>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</si>
  <si>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</si>
  <si>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</si>
  <si>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</si>
  <si>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</si>
  <si>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</si>
  <si>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</si>
  <si>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</si>
  <si>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</si>
  <si>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</si>
  <si>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</si>
  <si>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</si>
  <si>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</si>
  <si>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</si>
  <si>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</si>
  <si>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</si>
  <si>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</si>
  <si>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</si>
  <si>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</si>
  <si>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</si>
  <si>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</si>
  <si>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</si>
  <si>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</si>
  <si>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</si>
  <si>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</si>
  <si>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</si>
  <si>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</si>
  <si>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</si>
  <si>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</si>
  <si>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</si>
  <si>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</si>
  <si>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</si>
  <si>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</si>
  <si>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</si>
  <si>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</si>
  <si>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</si>
  <si>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</si>
  <si>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</si>
  <si>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</si>
  <si>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</si>
  <si>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</si>
  <si>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</si>
  <si>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</si>
  <si>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</si>
  <si>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</si>
  <si>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</si>
  <si>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</si>
  <si>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</si>
  <si>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</si>
  <si>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</si>
  <si>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</si>
  <si>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</si>
  <si>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</si>
  <si>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</si>
  <si>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</si>
  <si>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</si>
  <si>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</si>
  <si>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</si>
  <si>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</si>
  <si>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</si>
  <si>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</si>
  <si>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</si>
  <si>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</si>
  <si>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</si>
  <si>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</si>
  <si>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</si>
  <si>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</si>
  <si>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</si>
  <si>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</si>
  <si>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</si>
  <si>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</si>
  <si>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</si>
  <si>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</si>
  <si>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</si>
  <si>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</si>
  <si>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</si>
  <si>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</si>
  <si>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</si>
  <si>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</si>
  <si>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</si>
  <si>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</si>
  <si>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</si>
  <si>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</si>
  <si>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</si>
  <si>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</si>
  <si>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</si>
  <si>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</si>
  <si>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</si>
  <si>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</si>
  <si>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</si>
  <si>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</si>
  <si>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</si>
  <si>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</si>
  <si>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</si>
  <si>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</si>
  <si>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</si>
  <si>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</si>
  <si>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</si>
  <si>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</si>
  <si>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</si>
  <si>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</si>
  <si>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</si>
  <si>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</si>
  <si>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</si>
  <si>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</si>
  <si>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</si>
  <si>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</si>
  <si>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</si>
  <si>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</si>
  <si>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</si>
  <si>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</si>
  <si>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</si>
  <si>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</si>
  <si>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</si>
  <si>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</si>
  <si>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</si>
  <si>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</si>
  <si>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</si>
  <si>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</si>
  <si>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</si>
  <si>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</si>
  <si>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</si>
  <si>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</si>
  <si>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</si>
  <si>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</si>
  <si>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</si>
  <si>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</si>
  <si>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</si>
  <si>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</si>
  <si>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</si>
  <si>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</si>
  <si>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</si>
  <si>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</si>
  <si>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</si>
  <si>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</si>
  <si>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</si>
  <si>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</si>
  <si>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</si>
  <si>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</si>
  <si>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</si>
  <si>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</si>
  <si>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</si>
  <si>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</si>
  <si>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</si>
  <si>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</si>
  <si>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</si>
  <si>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</si>
  <si>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</si>
  <si>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</si>
  <si>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</si>
  <si>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</si>
  <si>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</si>
  <si>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</si>
  <si>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</si>
  <si>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</si>
  <si>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</si>
  <si>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</si>
  <si>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</si>
  <si>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</si>
  <si>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</si>
  <si>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</si>
  <si>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</si>
  <si>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</si>
  <si>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</si>
  <si>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</si>
  <si>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</si>
  <si>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</si>
  <si>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</si>
  <si>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</si>
  <si>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</si>
  <si>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</si>
  <si>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</si>
  <si>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</si>
  <si>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</si>
  <si>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</si>
  <si>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</si>
  <si>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</si>
  <si>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</si>
  <si>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</si>
  <si>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</si>
  <si>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</si>
  <si>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</si>
  <si>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</si>
  <si>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</si>
  <si>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</si>
  <si>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</si>
  <si>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</si>
  <si>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</si>
  <si>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</si>
  <si>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</si>
  <si>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</si>
  <si>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</si>
  <si>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</si>
  <si>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</si>
  <si>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</si>
  <si>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</si>
  <si>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</si>
  <si>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</si>
  <si>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</si>
  <si>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</si>
  <si>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</si>
  <si>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</si>
  <si>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</si>
  <si>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</si>
  <si>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</si>
  <si>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</si>
  <si>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</si>
  <si>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</si>
  <si>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</si>
  <si>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</si>
  <si>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</si>
  <si>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</si>
  <si>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</si>
  <si>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</si>
  <si>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</si>
  <si>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</si>
  <si>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</si>
  <si>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</si>
  <si>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</si>
  <si>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</si>
  <si>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</si>
  <si>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</si>
  <si>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</si>
  <si>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</si>
  <si>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</si>
  <si>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</si>
  <si>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</si>
  <si>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</si>
  <si>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</si>
  <si>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</si>
  <si>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</si>
  <si>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</si>
  <si>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</si>
  <si>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</si>
  <si>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</si>
  <si>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</si>
  <si>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</si>
  <si>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</si>
  <si>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</si>
  <si>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</si>
  <si>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</si>
  <si>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</si>
  <si>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</si>
  <si>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</si>
  <si>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</si>
  <si>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</si>
  <si>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</si>
  <si>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</si>
  <si>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</si>
  <si>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</si>
  <si>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</si>
  <si>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</si>
  <si>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</si>
  <si>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</si>
  <si>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</si>
  <si>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</si>
  <si>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</si>
  <si>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</si>
  <si>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</si>
  <si>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</si>
  <si>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</si>
  <si>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</si>
  <si>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</si>
  <si>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</si>
  <si>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</si>
  <si>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</si>
  <si>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</si>
  <si>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</si>
  <si>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</si>
  <si>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</si>
  <si>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</si>
  <si>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</si>
  <si>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</si>
  <si>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</si>
  <si>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</si>
  <si>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</si>
  <si>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</si>
  <si>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</si>
  <si>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</si>
  <si>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</si>
  <si>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</si>
  <si>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</si>
  <si>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</si>
  <si>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</si>
  <si>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</si>
  <si>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</si>
  <si>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</si>
  <si>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</si>
  <si>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</si>
  <si>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</si>
  <si>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</si>
  <si>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</si>
  <si>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</si>
  <si>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</si>
  <si>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</si>
  <si>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</si>
  <si>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</si>
  <si>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</si>
  <si>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</si>
  <si>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</si>
  <si>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</si>
  <si>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</si>
  <si>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</si>
  <si>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</si>
  <si>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</si>
  <si>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</si>
  <si>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</si>
  <si>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</si>
  <si>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</si>
  <si>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</si>
  <si>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</si>
  <si>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</si>
  <si>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</si>
  <si>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</si>
  <si>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</si>
  <si>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</si>
  <si>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</si>
  <si>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</si>
  <si>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</si>
  <si>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</si>
  <si>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</si>
  <si>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</si>
  <si>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</si>
  <si>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</si>
  <si>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</si>
  <si>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</si>
  <si>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</si>
  <si>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</si>
  <si>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</si>
  <si>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</si>
  <si>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</si>
  <si>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</si>
  <si>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</si>
  <si>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</si>
  <si>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</si>
  <si>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</si>
  <si>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</si>
  <si>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</si>
  <si>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</si>
  <si>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</si>
  <si>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</si>
  <si>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</si>
  <si>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</si>
  <si>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</si>
  <si>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</si>
  <si>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</si>
  <si>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</si>
  <si>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</si>
  <si>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</si>
  <si>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</si>
  <si>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</si>
  <si>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</si>
  <si>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</si>
  <si>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</si>
  <si>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</si>
  <si>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</si>
  <si>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</si>
  <si>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</si>
  <si>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</si>
  <si>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</si>
  <si>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</si>
  <si>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</si>
  <si>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</si>
  <si>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</si>
  <si>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</si>
  <si>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</si>
  <si>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</si>
  <si>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</si>
  <si>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</si>
  <si>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</si>
  <si>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</si>
  <si>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</si>
  <si>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</si>
  <si>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</si>
  <si>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</si>
  <si>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</si>
  <si>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</si>
  <si>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</si>
  <si>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</si>
  <si>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</si>
  <si>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</si>
  <si>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</si>
  <si>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</si>
  <si>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</si>
  <si>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</si>
  <si>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</si>
  <si>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</si>
  <si>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</si>
  <si>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</si>
  <si>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</si>
  <si>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</si>
  <si>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</si>
  <si>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</si>
  <si>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</si>
  <si>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</si>
  <si>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</si>
  <si>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</si>
  <si>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</si>
  <si>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</si>
  <si>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</si>
  <si>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</si>
  <si>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</si>
  <si>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</si>
  <si>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</si>
  <si>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</si>
  <si>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</si>
  <si>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</si>
  <si>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</si>
  <si>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</si>
  <si>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</si>
  <si>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</si>
  <si>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</si>
  <si>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</si>
  <si>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</si>
  <si>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</si>
  <si>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</si>
  <si>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</si>
  <si>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</si>
  <si>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</si>
  <si>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</si>
  <si>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</si>
  <si>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</si>
  <si>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</si>
  <si>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</si>
  <si>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</si>
  <si>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</si>
  <si>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</si>
  <si>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</si>
  <si>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</si>
  <si>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</si>
  <si>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</si>
  <si>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</si>
  <si>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</si>
  <si>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</si>
  <si>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</si>
  <si>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</si>
  <si>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</si>
  <si>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</si>
  <si>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</si>
  <si>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</si>
  <si>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</si>
  <si>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</si>
  <si>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</si>
  <si>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</si>
  <si>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</si>
  <si>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</si>
  <si>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</si>
  <si>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</si>
  <si>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</si>
  <si>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</si>
  <si>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</si>
  <si>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</si>
  <si>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</si>
  <si>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</si>
  <si>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</si>
  <si>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</si>
  <si>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</si>
  <si>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</si>
  <si>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</si>
  <si>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</si>
  <si>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</si>
  <si>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</si>
  <si>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</si>
  <si>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</si>
  <si>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</si>
  <si>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</si>
  <si>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</si>
  <si>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</si>
  <si>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</si>
  <si>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</si>
  <si>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</si>
  <si>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</si>
  <si>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</si>
  <si>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</si>
  <si>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</si>
  <si>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</si>
  <si>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</si>
  <si>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</si>
  <si>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</si>
  <si>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</si>
  <si>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</si>
  <si>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</si>
  <si>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</si>
  <si>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</si>
  <si>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</si>
  <si>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</si>
  <si>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</si>
  <si>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</si>
  <si>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</si>
  <si>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</si>
  <si>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</si>
  <si>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</si>
  <si>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</si>
  <si>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</si>
  <si>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</si>
  <si>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</si>
  <si>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</si>
  <si>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</si>
  <si>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</si>
  <si>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</si>
  <si>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</si>
  <si>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</si>
  <si>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</si>
  <si>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</si>
  <si>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</si>
  <si>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</si>
  <si>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</si>
  <si>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</si>
  <si>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</si>
  <si>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</si>
  <si>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</si>
  <si>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</si>
  <si>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</si>
  <si>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</si>
  <si>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</si>
  <si>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</si>
  <si>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</si>
  <si>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</si>
  <si>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</si>
  <si>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</si>
  <si>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</si>
  <si>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</si>
  <si>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</si>
  <si>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</si>
  <si>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</si>
  <si>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</si>
  <si>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</si>
  <si>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</si>
  <si>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</si>
  <si>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</si>
  <si>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</si>
  <si>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</si>
  <si>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</si>
  <si>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</si>
  <si>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</si>
  <si>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</si>
  <si>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</si>
  <si>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</si>
  <si>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</si>
  <si>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</si>
  <si>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</si>
  <si>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</si>
  <si>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</si>
  <si>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</si>
  <si>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</si>
  <si>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</si>
  <si>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</si>
  <si>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</si>
  <si>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</si>
  <si>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</si>
  <si>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</si>
  <si>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</si>
  <si>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</si>
  <si>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</si>
  <si>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</si>
  <si>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</si>
  <si>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</si>
  <si>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</si>
  <si>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</si>
  <si>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</si>
  <si>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</si>
  <si>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</si>
  <si>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</si>
  <si>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</si>
  <si>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</si>
  <si>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</si>
  <si>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</si>
  <si>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</si>
  <si>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</si>
  <si>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</si>
  <si>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</si>
  <si>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</si>
  <si>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</si>
  <si>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</si>
  <si>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</si>
  <si>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</si>
  <si>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</si>
  <si>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</si>
  <si>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</si>
  <si>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</si>
  <si>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</si>
  <si>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</si>
  <si>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</si>
  <si>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</si>
  <si>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</si>
  <si>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</si>
  <si>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</si>
  <si>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</si>
  <si>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</si>
  <si>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</si>
  <si>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</si>
  <si>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</si>
  <si>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</si>
  <si>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</si>
  <si>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</si>
  <si>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</si>
  <si>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</si>
  <si>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</si>
  <si>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</si>
  <si>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</si>
  <si>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</si>
  <si>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</si>
  <si>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</si>
  <si>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</si>
  <si>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</si>
  <si>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</si>
  <si>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</si>
  <si>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</si>
  <si>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</si>
  <si>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</si>
  <si>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</si>
  <si>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</si>
  <si>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</si>
  <si>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</si>
  <si>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</si>
  <si>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</si>
  <si>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</si>
  <si>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</si>
  <si>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</si>
  <si>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</si>
  <si>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</si>
  <si>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</si>
  <si>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</si>
  <si>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</si>
  <si>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</si>
  <si>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</si>
  <si>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</si>
  <si>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</si>
  <si>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</si>
  <si>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</si>
  <si>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</si>
  <si>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</si>
  <si>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</si>
  <si>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</si>
  <si>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</si>
  <si>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</si>
  <si>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</si>
  <si>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</si>
  <si>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</si>
  <si>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</si>
  <si>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</si>
  <si>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</si>
  <si>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</si>
  <si>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</si>
  <si>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</si>
  <si>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</si>
  <si>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</si>
  <si>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</si>
  <si>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</si>
  <si>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</si>
  <si>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</si>
  <si>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</si>
  <si>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</si>
  <si>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</si>
  <si>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</si>
  <si>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</si>
  <si>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</si>
  <si>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</si>
  <si>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</si>
  <si>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</si>
  <si>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</si>
  <si>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</si>
  <si>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</si>
  <si>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</si>
  <si>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</si>
  <si>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</si>
  <si>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</si>
  <si>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</si>
  <si>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</si>
  <si>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</si>
  <si>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</si>
  <si>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</si>
  <si>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</si>
  <si>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</si>
  <si>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</si>
  <si>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</si>
  <si>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</si>
  <si>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</si>
  <si>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</si>
  <si>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</si>
  <si>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</si>
  <si>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</si>
  <si>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</si>
  <si>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</si>
  <si>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</si>
  <si>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</si>
  <si>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</si>
  <si>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</si>
  <si>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</si>
  <si>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</si>
  <si>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</si>
  <si>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</si>
  <si>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</si>
  <si>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</si>
  <si>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</si>
  <si>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</si>
  <si>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</si>
  <si>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</si>
  <si>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</si>
  <si>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</si>
  <si>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</si>
  <si>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</si>
  <si>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</si>
  <si>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</si>
  <si>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</si>
  <si>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</si>
  <si>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</si>
  <si>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</si>
  <si>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</si>
  <si>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</si>
  <si>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</si>
  <si>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</si>
  <si>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</si>
  <si>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</si>
  <si>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</si>
  <si>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</si>
  <si>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</si>
  <si>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</si>
  <si>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</si>
  <si>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</si>
  <si>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</si>
  <si>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</si>
  <si>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</si>
  <si>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</si>
  <si>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</si>
  <si>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</si>
  <si>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</si>
  <si>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</si>
  <si>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</si>
  <si>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</si>
  <si>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</si>
  <si>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</si>
  <si>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</si>
  <si>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</si>
  <si>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</si>
  <si>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</si>
  <si>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</si>
  <si>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</si>
  <si>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</si>
  <si>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</si>
  <si>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</si>
  <si>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</si>
  <si>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</si>
  <si>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</si>
  <si>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</si>
  <si>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</si>
  <si>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</si>
  <si>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</si>
  <si>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</si>
  <si>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</si>
  <si>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</si>
  <si>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</si>
  <si>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</si>
  <si>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</si>
  <si>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</si>
  <si>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</si>
  <si>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</si>
  <si>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</si>
  <si>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</si>
  <si>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</si>
  <si>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</si>
  <si>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</si>
  <si>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</si>
  <si>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</si>
  <si>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</si>
  <si>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</si>
  <si>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</si>
  <si>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</si>
  <si>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</si>
  <si>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</si>
  <si>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</si>
  <si>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</si>
  <si>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</si>
  <si>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</si>
  <si>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</si>
  <si>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</si>
  <si>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</si>
  <si>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</si>
  <si>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</si>
  <si>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</si>
  <si>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</si>
  <si>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</si>
  <si>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</si>
  <si>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</si>
  <si>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</si>
  <si>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</si>
  <si>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</si>
  <si>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</si>
  <si>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</si>
  <si>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</si>
  <si>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</si>
  <si>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</si>
  <si>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</si>
  <si>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</si>
  <si>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</si>
  <si>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</si>
  <si>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</si>
  <si>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</si>
  <si>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</si>
  <si>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</si>
  <si>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</si>
  <si>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</si>
  <si>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</si>
  <si>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</si>
  <si>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</si>
  <si>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</si>
  <si>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</si>
  <si>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</si>
  <si>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</si>
  <si>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</si>
  <si>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</si>
  <si>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</si>
  <si>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</si>
  <si>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</si>
  <si>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</si>
  <si>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</si>
  <si>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</si>
  <si>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</si>
  <si>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</si>
  <si>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</si>
  <si>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</si>
  <si>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</si>
  <si>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</si>
  <si>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</si>
  <si>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</si>
  <si>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</si>
  <si>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</si>
  <si>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</si>
  <si>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</si>
  <si>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</si>
  <si>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</si>
  <si>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</si>
  <si>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</si>
  <si>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</si>
  <si>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</si>
  <si>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</si>
  <si>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</si>
  <si>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</si>
  <si>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</si>
  <si>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</si>
  <si>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</si>
  <si>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</si>
  <si>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</si>
  <si>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</si>
  <si>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</si>
  <si>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</si>
  <si>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</si>
  <si>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</si>
  <si>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</si>
  <si>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</si>
  <si>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</si>
  <si>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</si>
  <si>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</si>
  <si>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</si>
  <si>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</si>
  <si>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</si>
  <si>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</si>
  <si>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</si>
  <si>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</si>
  <si>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</si>
  <si>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</si>
  <si>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</si>
  <si>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</si>
  <si>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</si>
  <si>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</si>
  <si>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</si>
  <si>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</si>
  <si>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</si>
  <si>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</si>
  <si>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</si>
  <si>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</si>
  <si>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</si>
  <si>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</si>
  <si>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</si>
  <si>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</si>
  <si>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</si>
  <si>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</si>
  <si>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</si>
  <si>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</si>
  <si>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</si>
  <si>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</si>
  <si>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</si>
  <si>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</si>
  <si>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</si>
  <si>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</si>
  <si>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</si>
  <si>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</si>
  <si>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</si>
  <si>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</si>
  <si>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</si>
  <si>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</si>
  <si>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</si>
  <si>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</si>
  <si>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</si>
  <si>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</si>
  <si>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</si>
  <si>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</si>
  <si>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</si>
  <si>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</si>
  <si>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</si>
  <si>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</si>
  <si>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</si>
  <si>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</si>
  <si>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</si>
  <si>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</si>
  <si>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</si>
  <si>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</si>
  <si>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</si>
  <si>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</si>
  <si>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</si>
  <si>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</si>
  <si>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</si>
  <si>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</si>
  <si>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</si>
  <si>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</si>
  <si>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</si>
  <si>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</si>
  <si>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</si>
  <si>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</si>
  <si>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</si>
  <si>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</si>
  <si>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</si>
  <si>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</si>
  <si>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</si>
  <si>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</si>
  <si>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</si>
  <si>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</si>
  <si>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</si>
  <si>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</si>
  <si>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</si>
  <si>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</si>
  <si>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</si>
  <si>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</si>
  <si>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</si>
  <si>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</si>
  <si>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</si>
  <si>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</si>
  <si>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</si>
  <si>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</si>
  <si>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</si>
  <si>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</si>
  <si>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</si>
  <si>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</si>
  <si>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</si>
  <si>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</si>
  <si>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</si>
  <si>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</si>
  <si>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</si>
  <si>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</si>
  <si>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</si>
  <si>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</si>
  <si>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</si>
  <si>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</si>
  <si>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</si>
  <si>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</si>
  <si>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</si>
  <si>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</si>
  <si>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</si>
  <si>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</si>
  <si>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</si>
  <si>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</si>
  <si>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</si>
  <si>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</si>
  <si>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</si>
  <si>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</si>
  <si>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</si>
  <si>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</si>
  <si>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</si>
  <si>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</si>
  <si>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</si>
  <si>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</si>
  <si>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</si>
  <si>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</si>
  <si>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</si>
  <si>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</si>
  <si>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</si>
  <si>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</si>
  <si>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</si>
  <si>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</si>
  <si>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</si>
  <si>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</si>
  <si>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</si>
  <si>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</si>
  <si>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</si>
  <si>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</si>
  <si>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</si>
  <si>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</si>
  <si>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</si>
  <si>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</si>
  <si>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</si>
  <si>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</si>
  <si>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</si>
  <si>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</si>
  <si>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</si>
  <si>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</si>
  <si>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</si>
  <si>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</si>
  <si>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</si>
  <si>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</si>
  <si>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</si>
  <si>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</si>
  <si>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</si>
  <si>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</si>
  <si>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</si>
  <si>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</si>
  <si>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</si>
  <si>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</si>
  <si>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</si>
  <si>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</si>
  <si>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</si>
  <si>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</si>
  <si>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</si>
  <si>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</si>
  <si>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</si>
  <si>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</si>
  <si>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</si>
  <si>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</si>
  <si>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</si>
  <si>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</si>
  <si>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</si>
  <si>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</si>
  <si>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</si>
  <si>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</si>
  <si>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</si>
  <si>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</si>
  <si>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</si>
  <si>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</si>
  <si>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</si>
  <si>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</si>
  <si>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</si>
  <si>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</si>
  <si>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</si>
  <si>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</si>
  <si>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</si>
  <si>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</si>
  <si>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</si>
  <si>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</si>
  <si>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</si>
  <si>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</si>
  <si>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</si>
  <si>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</si>
  <si>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</si>
  <si>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</si>
  <si>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</si>
  <si>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</si>
  <si>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</si>
  <si>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</si>
  <si>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</si>
  <si>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</si>
  <si>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</si>
  <si>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</si>
  <si>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</si>
  <si>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</si>
  <si>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</si>
  <si>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</si>
  <si>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</si>
  <si>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</si>
  <si>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</si>
  <si>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</si>
  <si>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</si>
  <si>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</si>
  <si>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</si>
  <si>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</si>
  <si>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</si>
  <si>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</si>
  <si>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</si>
  <si>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</si>
  <si>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</si>
  <si>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</si>
  <si>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</si>
  <si>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</si>
  <si>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</si>
  <si>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</si>
  <si>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</si>
  <si>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</si>
  <si>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</si>
  <si>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</si>
  <si>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</si>
  <si>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</si>
  <si>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</si>
  <si>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</si>
  <si>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</si>
  <si>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</si>
  <si>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</si>
  <si>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</si>
  <si>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</si>
  <si>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</si>
  <si>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</si>
  <si>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</si>
  <si>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</si>
  <si>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</si>
  <si>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</si>
  <si>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</si>
  <si>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</si>
  <si>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</si>
  <si>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</si>
  <si>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</si>
  <si>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</si>
  <si>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</si>
  <si>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</si>
  <si>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</si>
  <si>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</si>
  <si>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</si>
  <si>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</si>
  <si>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</si>
  <si>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</si>
  <si>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</si>
  <si>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</si>
  <si>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</si>
  <si>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</si>
  <si>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</si>
  <si>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</si>
  <si>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</si>
  <si>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</si>
  <si>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</si>
  <si>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</si>
  <si>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</si>
  <si>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</si>
  <si>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</si>
  <si>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</si>
  <si>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</si>
  <si>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</si>
  <si>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</si>
  <si>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</si>
  <si>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</si>
  <si>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</si>
  <si>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</si>
  <si>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</si>
  <si>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</si>
  <si>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</si>
  <si>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</si>
  <si>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</si>
  <si>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</si>
  <si>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</si>
  <si>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</si>
  <si>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</si>
  <si>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</si>
  <si>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</si>
  <si>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</si>
  <si>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</si>
  <si>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</si>
  <si>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</si>
  <si>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</si>
  <si>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</si>
  <si>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</si>
  <si>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</si>
  <si>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</si>
  <si>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</si>
  <si>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</si>
  <si>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</si>
  <si>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</si>
  <si>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</si>
  <si>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</si>
  <si>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</si>
  <si>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</si>
  <si>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</si>
  <si>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</si>
  <si>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</si>
  <si>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</si>
  <si>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</si>
  <si>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</si>
  <si>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</si>
  <si>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</si>
  <si>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</si>
  <si>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</si>
  <si>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</si>
  <si>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</si>
  <si>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</si>
  <si>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</si>
  <si>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</si>
  <si>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</si>
  <si>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</si>
  <si>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</si>
  <si>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</si>
  <si>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</si>
  <si>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</si>
  <si>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</si>
  <si>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</si>
  <si>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</si>
  <si>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</si>
  <si>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</si>
  <si>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</si>
  <si>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</si>
  <si>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</si>
  <si>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</si>
  <si>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</si>
  <si>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</si>
  <si>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</si>
  <si>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</si>
  <si>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</si>
  <si>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</si>
  <si>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</si>
  <si>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</si>
  <si>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</si>
  <si>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</si>
  <si>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</si>
  <si>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</si>
  <si>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</si>
  <si>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</si>
  <si>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</si>
  <si>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</si>
  <si>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</si>
  <si>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</si>
  <si>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</si>
  <si>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</si>
  <si>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</si>
  <si>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</si>
  <si>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</si>
  <si>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</si>
  <si>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</si>
  <si>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</si>
  <si>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</si>
  <si>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</si>
  <si>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</si>
  <si>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</si>
  <si>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</si>
  <si>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</si>
  <si>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</si>
  <si>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</si>
  <si>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</si>
  <si>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</si>
  <si>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</si>
  <si>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</si>
  <si>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</si>
  <si>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</si>
  <si>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</si>
  <si>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</si>
  <si>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</si>
  <si>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</si>
  <si>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</si>
  <si>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</si>
  <si>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</si>
  <si>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</si>
  <si>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</si>
  <si>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</si>
  <si>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</si>
  <si>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</si>
  <si>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</si>
  <si>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</si>
  <si>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</si>
  <si>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</si>
  <si>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</si>
  <si>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</si>
  <si>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</si>
  <si>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</si>
  <si>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</si>
  <si>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</si>
  <si>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</si>
  <si>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</si>
  <si>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</si>
  <si>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</si>
  <si>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</si>
  <si>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</si>
  <si>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</si>
  <si>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</si>
  <si>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</si>
  <si>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</si>
  <si>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</si>
  <si>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</si>
  <si>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</si>
  <si>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</si>
  <si>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</si>
  <si>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</si>
  <si>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</si>
  <si>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</si>
  <si>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</si>
  <si>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</si>
  <si>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</si>
  <si>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</si>
  <si>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</si>
  <si>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</si>
  <si>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</si>
  <si>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</si>
  <si>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</si>
  <si>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</si>
  <si>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</si>
  <si>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</si>
  <si>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</si>
  <si>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</si>
  <si>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</si>
  <si>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</si>
  <si>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</si>
  <si>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</si>
  <si>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</si>
  <si>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</si>
  <si>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</si>
  <si>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</si>
  <si>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</si>
  <si>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</si>
  <si>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</si>
  <si>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</si>
  <si>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</si>
  <si>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</si>
  <si>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</si>
  <si>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</si>
  <si>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</si>
  <si>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</si>
  <si>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</si>
  <si>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</si>
  <si>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</si>
  <si>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</si>
  <si>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</si>
  <si>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</si>
  <si>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</si>
  <si>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</si>
  <si>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</si>
  <si>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</si>
  <si>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</si>
  <si>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</si>
  <si>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</si>
  <si>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</si>
  <si>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</si>
  <si>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</si>
  <si>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</si>
  <si>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</si>
  <si>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</si>
  <si>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</si>
  <si>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</si>
  <si>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</si>
  <si>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</si>
  <si>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</si>
  <si>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</si>
  <si>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</si>
  <si>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</si>
  <si>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</si>
  <si>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</si>
  <si>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</si>
  <si>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</si>
  <si>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</si>
  <si>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</si>
  <si>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</si>
  <si>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</si>
  <si>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</si>
  <si>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</si>
  <si>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</si>
  <si>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</si>
  <si>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</si>
  <si>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</si>
  <si>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</si>
  <si>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</si>
  <si>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</si>
  <si>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</si>
  <si>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</si>
  <si>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</si>
  <si>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</si>
  <si>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</si>
  <si>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</si>
  <si>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</si>
  <si>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</si>
  <si>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</si>
  <si>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</si>
  <si>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</si>
  <si>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</si>
  <si>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</si>
  <si>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</si>
  <si>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</si>
  <si>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</si>
  <si>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</si>
  <si>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</si>
  <si>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</si>
  <si>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</si>
  <si>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</si>
  <si>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</si>
  <si>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</si>
  <si>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</si>
  <si>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</si>
  <si>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</si>
  <si>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</si>
  <si>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</si>
  <si>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</si>
  <si>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</si>
  <si>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</si>
  <si>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</si>
  <si>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</si>
  <si>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</si>
  <si>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</si>
  <si>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</si>
  <si>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</si>
  <si>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</si>
  <si>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</si>
  <si>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</si>
  <si>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</si>
  <si>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</si>
  <si>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</si>
  <si>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</si>
  <si>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</si>
  <si>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</si>
  <si>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</si>
  <si>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</si>
  <si>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</si>
  <si>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</si>
  <si>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</si>
  <si>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</si>
  <si>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</si>
  <si>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</si>
  <si>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</si>
  <si>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</si>
  <si>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</si>
  <si>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</si>
  <si>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</si>
  <si>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</si>
  <si>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</si>
  <si>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</si>
  <si>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</si>
  <si>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</si>
  <si>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</si>
  <si>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</si>
  <si>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</si>
  <si>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</si>
  <si>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</si>
  <si>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</si>
  <si>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</si>
  <si>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</si>
  <si>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</si>
  <si>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</si>
  <si>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</si>
  <si>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</si>
  <si>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</si>
  <si>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</si>
  <si>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</si>
  <si>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</si>
  <si>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</si>
  <si>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</si>
  <si>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</si>
  <si>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</si>
  <si>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</si>
  <si>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</si>
  <si>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</si>
  <si>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</si>
  <si>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</si>
  <si>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</si>
  <si>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</si>
  <si>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</si>
  <si>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</si>
  <si>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</si>
  <si>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</si>
  <si>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</si>
  <si>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</si>
  <si>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</si>
  <si>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</si>
  <si>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</si>
  <si>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</si>
  <si>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</si>
  <si>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</si>
  <si>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</si>
  <si>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</si>
  <si>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</si>
  <si>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</si>
  <si>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</si>
  <si>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</si>
  <si>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</si>
  <si>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</si>
  <si>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</si>
  <si>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</si>
  <si>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</si>
  <si>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</si>
  <si>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</si>
  <si>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</si>
  <si>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</si>
  <si>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</si>
  <si>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</si>
  <si>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</si>
  <si>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</si>
  <si>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</si>
  <si>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</si>
  <si>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</si>
  <si>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</si>
  <si>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</si>
  <si>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</si>
  <si>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</si>
  <si>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</si>
  <si>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</si>
  <si>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</si>
  <si>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</si>
  <si>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</si>
  <si>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</si>
  <si>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</si>
  <si>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</si>
  <si>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</si>
  <si>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</si>
  <si>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</si>
  <si>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</si>
  <si>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</si>
  <si>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</si>
  <si>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</si>
  <si>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</si>
  <si>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</si>
  <si>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</si>
  <si>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</si>
  <si>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</si>
  <si>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</si>
  <si>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</si>
  <si>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</si>
  <si>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</si>
  <si>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</si>
  <si>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</si>
  <si>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</si>
  <si>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</si>
  <si>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</si>
  <si>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</si>
  <si>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</si>
  <si>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</si>
  <si>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</si>
  <si>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</si>
  <si>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</si>
  <si>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</si>
  <si>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</si>
  <si>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</si>
  <si>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</si>
  <si>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</si>
  <si>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</si>
  <si>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</si>
  <si>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</si>
  <si>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</si>
  <si>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</si>
  <si>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</si>
  <si>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</si>
  <si>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</si>
  <si>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</si>
  <si>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</si>
  <si>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</si>
  <si>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</si>
  <si>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</si>
  <si>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</si>
  <si>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</si>
  <si>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</si>
  <si>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</si>
  <si>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</si>
  <si>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</si>
  <si>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</si>
  <si>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</si>
  <si>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</si>
  <si>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</si>
  <si>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</si>
  <si>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</si>
  <si>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</si>
  <si>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</si>
  <si>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</si>
  <si>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</si>
  <si>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</si>
  <si>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</si>
  <si>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</si>
  <si>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</si>
  <si>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</si>
  <si>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</si>
  <si>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</si>
  <si>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</si>
  <si>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</si>
  <si>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</si>
  <si>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</si>
  <si>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</si>
  <si>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</si>
  <si>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</si>
  <si>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</si>
  <si>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</si>
  <si>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</si>
  <si>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</si>
  <si>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</si>
  <si>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</si>
  <si>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</si>
  <si>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</si>
  <si>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</si>
  <si>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</si>
  <si>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</si>
  <si>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</si>
  <si>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</si>
  <si>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</si>
  <si>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</si>
  <si>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</si>
  <si>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</si>
  <si>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</si>
  <si>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</si>
  <si>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</si>
  <si>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</si>
  <si>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</si>
  <si>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</si>
  <si>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</si>
  <si>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</si>
  <si>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</si>
  <si>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</si>
  <si>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</si>
  <si>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</si>
  <si>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</si>
  <si>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</si>
  <si>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</si>
  <si>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</si>
  <si>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</si>
  <si>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</si>
  <si>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</si>
  <si>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</si>
  <si>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</si>
  <si>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</si>
  <si>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</si>
  <si>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</si>
  <si>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</si>
  <si>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</si>
  <si>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</si>
  <si>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</si>
  <si>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</si>
  <si>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</si>
  <si>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</si>
  <si>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</si>
  <si>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</si>
  <si>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</si>
  <si>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</si>
  <si>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</si>
  <si>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</si>
  <si>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</si>
  <si>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</si>
  <si>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</si>
  <si>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</si>
  <si>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</si>
  <si>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</si>
  <si>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</si>
  <si>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</si>
  <si>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</si>
  <si>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</si>
  <si>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</si>
  <si>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</si>
  <si>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</si>
  <si>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</si>
  <si>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</si>
  <si>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</si>
  <si>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</si>
  <si>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</si>
  <si>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</si>
  <si>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</si>
  <si>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</si>
  <si>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</si>
  <si>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</si>
  <si>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</si>
  <si>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</si>
  <si>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</si>
  <si>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</si>
  <si>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</si>
  <si>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</si>
  <si>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</si>
  <si>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</si>
  <si>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</si>
  <si>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</si>
  <si>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</si>
  <si>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</si>
  <si>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</si>
  <si>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</si>
  <si>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</si>
  <si>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</si>
  <si>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</si>
  <si>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</si>
  <si>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</si>
  <si>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</si>
  <si>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</si>
  <si>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</si>
  <si>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</si>
  <si>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</si>
  <si>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</si>
  <si>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</si>
  <si>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</si>
  <si>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</si>
  <si>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</si>
  <si>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</si>
  <si>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</si>
  <si>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</si>
  <si>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</si>
  <si>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</si>
  <si>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</si>
  <si>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</si>
  <si>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</si>
  <si>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</si>
  <si>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</si>
  <si>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</si>
  <si>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</si>
  <si>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</si>
  <si>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</si>
  <si>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</si>
  <si>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</si>
  <si>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</si>
  <si>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</si>
  <si>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</si>
  <si>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</si>
  <si>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</si>
  <si>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</si>
  <si>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</si>
  <si>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</si>
  <si>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</si>
  <si>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</si>
  <si>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</si>
  <si>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</si>
  <si>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</si>
  <si>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</si>
  <si>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</si>
  <si>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</si>
  <si>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</si>
  <si>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</si>
  <si>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</si>
  <si>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</si>
  <si>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</si>
  <si>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</si>
  <si>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</si>
  <si>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</si>
  <si>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</si>
  <si>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</si>
  <si>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</si>
  <si>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</si>
  <si>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</si>
  <si>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</si>
  <si>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</si>
  <si>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</si>
  <si>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</si>
  <si>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</si>
  <si>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</si>
  <si>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</si>
  <si>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</si>
  <si>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</si>
  <si>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</si>
  <si>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</si>
  <si>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</si>
  <si>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</si>
  <si>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</si>
  <si>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</si>
  <si>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</si>
  <si>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</si>
  <si>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</si>
  <si>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</si>
  <si>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</si>
  <si>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</si>
  <si>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</si>
  <si>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</si>
  <si>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</si>
  <si>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</si>
  <si>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</si>
  <si>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</si>
  <si>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</si>
  <si>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</si>
  <si>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</si>
  <si>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</si>
  <si>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</si>
  <si>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</si>
  <si>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</si>
  <si>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</si>
  <si>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</si>
  <si>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</si>
  <si>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</si>
  <si>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</si>
  <si>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</si>
  <si>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</si>
  <si>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</si>
  <si>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</si>
  <si>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</si>
  <si>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</si>
  <si>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</si>
  <si>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</si>
  <si>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</si>
  <si>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</si>
  <si>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</si>
  <si>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</si>
  <si>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</si>
  <si>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</si>
  <si>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</si>
  <si>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</si>
  <si>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</si>
  <si>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</si>
  <si>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</si>
  <si>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</si>
  <si>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</si>
  <si>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</si>
  <si>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</si>
  <si>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</si>
  <si>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</si>
  <si>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</si>
  <si>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</si>
  <si>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</si>
  <si>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</si>
  <si>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</si>
  <si>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</si>
  <si>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</si>
  <si>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</si>
  <si>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</si>
  <si>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</si>
  <si>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</si>
  <si>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</si>
  <si>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</si>
  <si>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</si>
  <si>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</si>
  <si>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</si>
  <si>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</si>
  <si>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</si>
  <si>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</si>
  <si>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</si>
  <si>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</si>
  <si>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</si>
  <si>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</si>
  <si>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</si>
  <si>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</si>
  <si>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</si>
  <si>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</si>
  <si>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</si>
  <si>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</si>
  <si>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</si>
  <si>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</si>
  <si>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</si>
  <si>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</si>
  <si>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</si>
  <si>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</si>
  <si>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</si>
  <si>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</si>
  <si>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</si>
  <si>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</si>
  <si>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</si>
  <si>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</si>
  <si>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</si>
  <si>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</si>
  <si>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</si>
  <si>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</si>
  <si>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</si>
  <si>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</si>
  <si>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</si>
  <si>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</si>
  <si>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</si>
  <si>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</si>
  <si>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</si>
  <si>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</si>
  <si>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</si>
  <si>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</si>
  <si>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</si>
  <si>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</si>
  <si>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</si>
  <si>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</si>
  <si>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</si>
  <si>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</si>
  <si>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</si>
  <si>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</si>
  <si>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</si>
  <si>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</si>
  <si>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</si>
  <si>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</si>
  <si>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</si>
  <si>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</si>
  <si>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</si>
  <si>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</si>
  <si>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</si>
  <si>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</si>
  <si>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</si>
  <si>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</si>
  <si>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</si>
  <si>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</si>
  <si>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</si>
  <si>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</si>
  <si>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</si>
  <si>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</si>
  <si>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</si>
  <si>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</si>
  <si>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</si>
  <si>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</si>
  <si>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</si>
  <si>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</si>
  <si>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</si>
  <si>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</si>
  <si>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</si>
  <si>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</si>
  <si>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</si>
  <si>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</si>
  <si>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</si>
  <si>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</si>
  <si>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</si>
  <si>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</si>
  <si>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</si>
  <si>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</si>
  <si>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</si>
  <si>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</si>
  <si>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</si>
  <si>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</si>
  <si>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</si>
  <si>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</si>
  <si>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</si>
  <si>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</si>
  <si>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</si>
  <si>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</si>
  <si>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</si>
  <si>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</si>
  <si>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</si>
  <si>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</si>
  <si>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</si>
  <si>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</si>
  <si>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</si>
  <si>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</si>
  <si>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</si>
  <si>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</si>
  <si>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</si>
  <si>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</si>
  <si>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</si>
  <si>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</si>
  <si>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</si>
  <si>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</si>
  <si>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</si>
  <si>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</si>
  <si>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</si>
  <si>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</si>
  <si>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</si>
  <si>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</si>
  <si>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</si>
  <si>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</si>
  <si>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</si>
  <si>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</si>
  <si>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</si>
  <si>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</si>
  <si>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</si>
  <si>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</si>
  <si>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</si>
  <si>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</si>
  <si>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</si>
  <si>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</si>
  <si>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</si>
  <si>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</si>
  <si>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</si>
  <si>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</si>
  <si>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</si>
  <si>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</si>
  <si>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</si>
  <si>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</si>
  <si>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</si>
  <si>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</si>
  <si>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</si>
  <si>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</si>
  <si>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</si>
  <si>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</si>
  <si>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</si>
  <si>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</si>
  <si>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</si>
  <si>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</si>
  <si>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</si>
  <si>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</si>
  <si>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</si>
  <si>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</si>
  <si>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</si>
  <si>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</si>
  <si>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</si>
  <si>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</si>
  <si>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</si>
  <si>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</si>
  <si>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</si>
  <si>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</si>
  <si>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</si>
  <si>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</si>
  <si>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</si>
  <si>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</si>
  <si>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</si>
  <si>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</si>
  <si>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</si>
  <si>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</si>
  <si>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</si>
  <si>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</si>
  <si>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</si>
  <si>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</si>
  <si>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</si>
  <si>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</si>
  <si>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</si>
  <si>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</si>
  <si>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</si>
  <si>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</si>
  <si>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</si>
  <si>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</si>
  <si>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</si>
  <si>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</si>
  <si>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</si>
  <si>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</si>
  <si>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</si>
  <si>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</si>
  <si>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</si>
  <si>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</si>
  <si>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</si>
  <si>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</si>
  <si>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</si>
  <si>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</si>
  <si>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</si>
  <si>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</si>
  <si>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</si>
  <si>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</si>
  <si>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</si>
  <si>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</si>
  <si>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</si>
  <si>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</si>
  <si>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</si>
  <si>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</si>
  <si>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</si>
  <si>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</si>
  <si>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</si>
  <si>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</si>
  <si>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</si>
  <si>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</si>
  <si>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</si>
  <si>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</si>
  <si>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</si>
  <si>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</si>
  <si>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</si>
  <si>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</si>
  <si>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</si>
  <si>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</si>
  <si>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</si>
  <si>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</si>
  <si>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</si>
  <si>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</si>
  <si>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</si>
  <si>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</si>
  <si>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</si>
  <si>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</si>
  <si>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</si>
  <si>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</si>
  <si>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</si>
  <si>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</si>
  <si>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</si>
  <si>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</si>
  <si>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</si>
  <si>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</si>
  <si>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</si>
  <si>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</si>
  <si>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</si>
  <si>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</si>
  <si>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</si>
  <si>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</si>
  <si>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</si>
  <si>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</si>
  <si>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</si>
  <si>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</si>
  <si>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</si>
  <si>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</si>
  <si>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</si>
  <si>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</si>
  <si>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</si>
  <si>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</si>
  <si>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</si>
  <si>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</si>
  <si>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</si>
  <si>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</si>
  <si>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</si>
  <si>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</si>
  <si>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</si>
  <si>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</si>
  <si>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</si>
  <si>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</si>
  <si>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</si>
  <si>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</si>
  <si>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</si>
  <si>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</si>
  <si>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</si>
  <si>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</si>
  <si>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</si>
  <si>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</si>
  <si>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</si>
  <si>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</si>
  <si>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</si>
  <si>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</si>
  <si>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</si>
  <si>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</si>
  <si>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</si>
  <si>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</si>
  <si>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</si>
  <si>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</si>
  <si>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</si>
  <si>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</si>
  <si>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</si>
  <si>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</si>
  <si>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</si>
  <si>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</si>
  <si>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</si>
  <si>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</si>
  <si>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</si>
  <si>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</si>
  <si>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</si>
  <si>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</si>
  <si>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</si>
  <si>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</si>
  <si>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</si>
  <si>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</si>
  <si>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</si>
  <si>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</si>
  <si>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</si>
  <si>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</si>
  <si>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</si>
  <si>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</si>
  <si>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</si>
  <si>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</si>
  <si>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</si>
  <si>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</si>
  <si>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</si>
  <si>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</si>
  <si>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</si>
  <si>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</si>
  <si>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</si>
  <si>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</si>
  <si>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</si>
  <si>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</si>
  <si>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</si>
  <si>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</si>
  <si>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</si>
  <si>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</si>
  <si>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</si>
  <si>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</si>
  <si>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</si>
  <si>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</si>
  <si>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</si>
  <si>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</si>
  <si>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</si>
  <si>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</si>
  <si>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</si>
  <si>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</si>
  <si>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</si>
  <si>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</si>
  <si>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</si>
  <si>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</si>
  <si>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</si>
  <si>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</si>
  <si>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</si>
  <si>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</si>
  <si>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</si>
  <si>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</si>
  <si>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</si>
  <si>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</si>
  <si>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</si>
  <si>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</si>
  <si>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</si>
  <si>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</si>
  <si>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</si>
  <si>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</si>
  <si>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</si>
  <si>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</si>
  <si>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</si>
  <si>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</si>
  <si>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</si>
  <si>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</si>
  <si>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</si>
  <si>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</si>
  <si>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</si>
  <si>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</si>
  <si>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</si>
  <si>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</si>
  <si>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</si>
  <si>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</si>
  <si>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</si>
  <si>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</si>
  <si>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</si>
  <si>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</si>
  <si>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</si>
  <si>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</si>
  <si>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</si>
  <si>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</si>
  <si>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</si>
  <si>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</si>
  <si>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</si>
  <si>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</si>
  <si>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</si>
  <si>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</si>
  <si>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</si>
  <si>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</si>
  <si>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</si>
  <si>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</si>
  <si>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</si>
  <si>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</si>
  <si>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</si>
  <si>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</si>
  <si>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</si>
  <si>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</si>
  <si>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</si>
  <si>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</si>
  <si>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</si>
  <si>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</si>
  <si>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</si>
  <si>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</si>
  <si>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</si>
  <si>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</si>
  <si>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</si>
  <si>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</si>
  <si>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</si>
  <si>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</si>
  <si>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</si>
  <si>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</si>
  <si>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</si>
  <si>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</si>
  <si>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</si>
  <si>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</si>
  <si>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</si>
  <si>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</si>
  <si>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</si>
  <si>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</si>
  <si>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</si>
  <si>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</si>
  <si>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</si>
  <si>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</si>
  <si>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</si>
  <si>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</si>
  <si>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</si>
  <si>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</si>
  <si>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</si>
  <si>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</si>
  <si>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</si>
  <si>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</si>
  <si>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</si>
  <si>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</si>
  <si>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</si>
  <si>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</si>
  <si>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</si>
  <si>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</si>
  <si>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</si>
  <si>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</si>
  <si>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</si>
  <si>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</si>
  <si>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</si>
  <si>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</si>
  <si>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</si>
  <si>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</si>
  <si>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</si>
  <si>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</si>
  <si>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</si>
  <si>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</si>
  <si>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</si>
  <si>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</si>
  <si>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</si>
  <si>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</si>
  <si>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</si>
  <si>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</si>
  <si>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</si>
  <si>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</si>
  <si>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</si>
  <si>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</si>
  <si>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</si>
  <si>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</si>
  <si>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</si>
  <si>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</si>
  <si>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</si>
  <si>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</si>
  <si>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</si>
  <si>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</si>
  <si>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</si>
  <si>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</si>
  <si>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</si>
  <si>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</si>
  <si>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</si>
  <si>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</si>
  <si>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</si>
  <si>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</si>
  <si>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</si>
  <si>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</si>
  <si>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</si>
  <si>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</si>
  <si>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</si>
  <si>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</si>
  <si>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</si>
  <si>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</si>
  <si>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</si>
  <si>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</si>
  <si>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</si>
  <si>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</si>
  <si>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</si>
  <si>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</si>
  <si>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</si>
  <si>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</si>
  <si>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</si>
  <si>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</si>
  <si>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</si>
  <si>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</si>
  <si>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</si>
  <si>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</si>
  <si>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</si>
  <si>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</si>
  <si>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</si>
  <si>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</si>
  <si>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</si>
  <si>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</si>
  <si>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</si>
  <si>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</si>
  <si>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</si>
  <si>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</si>
  <si>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</si>
  <si>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</si>
  <si>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</si>
  <si>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</si>
  <si>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</si>
  <si>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</si>
  <si>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</si>
  <si>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</si>
  <si>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</si>
  <si>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</si>
  <si>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</si>
  <si>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</si>
  <si>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</si>
  <si>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</si>
  <si>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</si>
  <si>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</si>
  <si>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</si>
  <si>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</si>
  <si>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</si>
  <si>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</si>
  <si>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</si>
  <si>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</si>
  <si>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</si>
  <si>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</si>
  <si>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</si>
  <si>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</si>
  <si>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</si>
  <si>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</si>
  <si>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</si>
  <si>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</si>
  <si>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</si>
  <si>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</si>
  <si>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</si>
  <si>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</si>
  <si>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</si>
  <si>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</si>
  <si>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</si>
  <si>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</si>
  <si>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</si>
  <si>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</si>
  <si>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</si>
  <si>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</si>
  <si>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</si>
  <si>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</si>
  <si>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</si>
  <si>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</si>
  <si>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</si>
  <si>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</si>
  <si>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</si>
  <si>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</si>
  <si>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</si>
  <si>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</si>
  <si>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</si>
  <si>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</si>
  <si>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</si>
  <si>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</si>
  <si>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</si>
  <si>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</si>
  <si>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</si>
  <si>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</si>
  <si>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</si>
  <si>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</si>
  <si>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</si>
  <si>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</si>
  <si>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</si>
  <si>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</si>
  <si>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</si>
  <si>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</si>
  <si>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</si>
  <si>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</si>
  <si>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</si>
  <si>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</si>
  <si>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</si>
  <si>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</si>
  <si>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</si>
  <si>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</si>
  <si>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</si>
  <si>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</si>
  <si>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</si>
  <si>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</si>
  <si>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</si>
  <si>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</si>
  <si>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</si>
  <si>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</si>
  <si>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</si>
  <si>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</si>
  <si>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</si>
  <si>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</si>
  <si>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</si>
  <si>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</si>
  <si>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</si>
  <si>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</si>
  <si>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</si>
  <si>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</si>
  <si>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</si>
  <si>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</si>
  <si>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</si>
  <si>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</si>
  <si>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</si>
  <si>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</si>
  <si>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</si>
  <si>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</si>
  <si>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</si>
  <si>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</si>
  <si>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</si>
  <si>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</si>
  <si>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</si>
  <si>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</si>
  <si>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</si>
  <si>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</si>
  <si>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</si>
  <si>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</si>
  <si>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</si>
  <si>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</si>
  <si>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</si>
  <si>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</si>
  <si>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</si>
  <si>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</si>
  <si>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</si>
  <si>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</si>
  <si>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</si>
  <si>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</si>
  <si>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</si>
  <si>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</si>
  <si>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</si>
  <si>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</si>
  <si>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</si>
  <si>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</si>
  <si>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</si>
  <si>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</si>
  <si>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</si>
  <si>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</si>
  <si>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</si>
  <si>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</si>
  <si>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</si>
  <si>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</si>
  <si>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</si>
  <si>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</si>
  <si>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</si>
  <si>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</si>
  <si>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</si>
  <si>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</si>
  <si>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</si>
  <si>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</si>
  <si>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</si>
  <si>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</si>
  <si>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</si>
  <si>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</si>
  <si>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</si>
  <si>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</si>
  <si>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</si>
  <si>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</si>
  <si>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</si>
  <si>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</si>
  <si>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</si>
  <si>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</si>
  <si>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</si>
  <si>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</si>
  <si>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</si>
  <si>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</si>
  <si>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</si>
  <si>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</si>
  <si>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</si>
  <si>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</si>
  <si>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</si>
  <si>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</si>
  <si>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</si>
  <si>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</si>
  <si>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</si>
  <si>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</si>
  <si>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</si>
  <si>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</si>
  <si>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</si>
  <si>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</si>
  <si>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</si>
  <si>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</si>
  <si>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</si>
  <si>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</si>
  <si>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</si>
  <si>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</si>
  <si>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</si>
  <si>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</si>
  <si>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</si>
  <si>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</si>
  <si>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</si>
  <si>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</si>
  <si>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</si>
  <si>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</si>
  <si>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</si>
  <si>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</si>
  <si>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</si>
  <si>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</si>
  <si>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</si>
  <si>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</si>
  <si>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</si>
  <si>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</si>
  <si>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</si>
  <si>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</si>
  <si>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</si>
  <si>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</si>
  <si>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</si>
  <si>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</si>
  <si>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</si>
  <si>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</si>
  <si>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</si>
  <si>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</si>
  <si>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</si>
  <si>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</si>
  <si>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</si>
  <si>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</si>
  <si>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</si>
  <si>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</si>
  <si>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</si>
  <si>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</si>
  <si>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</si>
  <si>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</si>
  <si>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</si>
  <si>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</si>
  <si>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</si>
  <si>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</si>
  <si>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</si>
  <si>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</si>
  <si>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</si>
  <si>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</si>
  <si>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</si>
  <si>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</si>
  <si>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</si>
  <si>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</si>
  <si>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</si>
  <si>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</si>
  <si>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</si>
  <si>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</si>
  <si>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</si>
  <si>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</si>
  <si>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</si>
  <si>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</si>
  <si>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</si>
  <si>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</si>
  <si>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</si>
  <si>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</si>
  <si>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</si>
  <si>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</si>
  <si>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</si>
  <si>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</si>
  <si>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</si>
  <si>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</si>
  <si>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</si>
  <si>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</si>
  <si>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</si>
  <si>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</si>
  <si>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</si>
  <si>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</si>
  <si>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</si>
  <si>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</si>
  <si>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</si>
  <si>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</si>
  <si>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</si>
  <si>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</si>
  <si>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</si>
  <si>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</si>
  <si>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</si>
  <si>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</si>
  <si>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</si>
  <si>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</si>
  <si>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</si>
  <si>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</si>
  <si>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</si>
  <si>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</si>
  <si>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</si>
  <si>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</si>
  <si>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</si>
  <si>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</si>
  <si>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</si>
  <si>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</si>
  <si>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</si>
  <si>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</si>
  <si>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</si>
  <si>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</si>
  <si>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</si>
  <si>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</si>
  <si>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</si>
  <si>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</si>
  <si>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</si>
  <si>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</si>
  <si>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</si>
  <si>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</si>
  <si>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</si>
  <si>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</si>
  <si>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</si>
  <si>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</si>
  <si>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</si>
  <si>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</si>
  <si>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</si>
  <si>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</si>
  <si>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</si>
  <si>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</si>
  <si>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</si>
  <si>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</si>
  <si>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</si>
  <si>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</si>
  <si>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</si>
  <si>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</si>
  <si>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</si>
  <si>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</si>
  <si>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</si>
  <si>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</si>
  <si>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</si>
  <si>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</si>
  <si>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</si>
  <si>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</si>
  <si>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</si>
  <si>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</si>
  <si>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</si>
  <si>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</si>
  <si>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</si>
  <si>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</si>
  <si>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</si>
  <si>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</si>
  <si>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</si>
  <si>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</si>
  <si>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</si>
  <si>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</si>
  <si>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</si>
  <si>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</si>
  <si>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</si>
  <si>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</si>
  <si>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</si>
  <si>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</si>
  <si>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</si>
  <si>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</si>
  <si>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</si>
  <si>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</si>
  <si>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</si>
  <si>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</si>
  <si>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</si>
  <si>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</si>
  <si>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</si>
  <si>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</si>
  <si>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</si>
  <si>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</si>
  <si>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</si>
  <si>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</si>
  <si>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</si>
  <si>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</si>
  <si>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</si>
  <si>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</si>
  <si>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</si>
  <si>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</si>
  <si>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</si>
  <si>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</si>
  <si>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</si>
  <si>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</si>
  <si>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</si>
  <si>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</si>
  <si>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</si>
  <si>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</si>
  <si>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</si>
  <si>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</si>
  <si>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</si>
  <si>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</si>
  <si>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</si>
  <si>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</si>
  <si>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</si>
  <si>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</si>
  <si>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</si>
  <si>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</si>
  <si>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</si>
  <si>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</si>
  <si>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</si>
  <si>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</si>
  <si>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</si>
  <si>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</si>
  <si>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</si>
  <si>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</si>
  <si>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</si>
  <si>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</si>
  <si>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</si>
  <si>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</si>
  <si>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</si>
  <si>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</si>
  <si>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</si>
  <si>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</si>
  <si>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</si>
  <si>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</si>
  <si>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</si>
  <si>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</si>
  <si>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</si>
  <si>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</si>
  <si>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</si>
  <si>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</si>
  <si>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</si>
  <si>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</si>
  <si>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</si>
  <si>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</si>
  <si>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</si>
  <si>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</si>
  <si>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</si>
  <si>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</si>
  <si>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</si>
  <si>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</si>
  <si>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</si>
  <si>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</si>
  <si>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</si>
  <si>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</si>
  <si>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</si>
  <si>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</si>
  <si>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</si>
  <si>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</si>
  <si>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</si>
  <si>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</si>
  <si>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</si>
  <si>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</si>
  <si>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</si>
  <si>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</si>
  <si>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</si>
  <si>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</si>
  <si>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</si>
  <si>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</si>
  <si>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</si>
  <si>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</si>
  <si>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</si>
  <si>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</si>
  <si>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</si>
  <si>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</si>
  <si>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</si>
  <si>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</si>
  <si>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</si>
  <si>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</si>
  <si>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</si>
  <si>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</si>
  <si>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</si>
  <si>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</si>
  <si>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</si>
  <si>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</si>
  <si>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</si>
  <si>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</si>
  <si>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</si>
  <si>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</si>
  <si>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</si>
  <si>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</si>
  <si>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</si>
  <si>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</si>
  <si>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</si>
  <si>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</si>
  <si>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</si>
  <si>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</si>
  <si>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</si>
  <si>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</si>
  <si>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</si>
  <si>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</si>
  <si>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</si>
  <si>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</si>
  <si>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</si>
  <si>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</si>
  <si>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</si>
  <si>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</si>
  <si>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</si>
  <si>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</si>
  <si>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</si>
  <si>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</si>
  <si>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</si>
  <si>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</si>
  <si>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</si>
  <si>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</si>
  <si>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</si>
  <si>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</si>
  <si>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</si>
  <si>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</si>
  <si>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</si>
  <si>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</si>
  <si>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</si>
  <si>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</si>
  <si>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</si>
  <si>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</si>
  <si>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</si>
  <si>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</si>
  <si>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</si>
  <si>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</si>
  <si>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</si>
  <si>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</si>
  <si>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</si>
  <si>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</si>
  <si>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</si>
  <si>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</si>
  <si>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</si>
  <si>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</si>
  <si>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</si>
  <si>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</si>
  <si>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</si>
  <si>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</si>
  <si>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</si>
  <si>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</si>
  <si>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</si>
  <si>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</si>
  <si>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</si>
  <si>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</si>
  <si>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</si>
  <si>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</si>
  <si>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</si>
  <si>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</si>
  <si>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</si>
  <si>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</si>
  <si>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</si>
  <si>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</si>
  <si>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</si>
  <si>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</si>
  <si>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</si>
  <si>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</si>
  <si>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</si>
  <si>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</si>
  <si>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</si>
  <si>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</si>
  <si>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</si>
  <si>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</si>
  <si>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</si>
  <si>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</si>
  <si>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</si>
  <si>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</si>
  <si>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</si>
  <si>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</si>
  <si>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</si>
  <si>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</si>
  <si>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</si>
  <si>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</si>
  <si>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</si>
  <si>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</si>
  <si>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</si>
  <si>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</si>
  <si>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</si>
  <si>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</si>
  <si>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</si>
  <si>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</si>
  <si>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</si>
  <si>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</si>
  <si>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</si>
  <si>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</si>
  <si>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</si>
  <si>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</si>
  <si>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</si>
  <si>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</si>
  <si>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</si>
  <si>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</si>
  <si>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</si>
  <si>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</si>
  <si>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</si>
  <si>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</si>
  <si>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</si>
  <si>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</si>
  <si>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</si>
  <si>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</si>
  <si>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</si>
  <si>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</si>
  <si>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</si>
  <si>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</si>
  <si>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</si>
  <si>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</si>
  <si>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</si>
  <si>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</si>
  <si>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</si>
  <si>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</si>
  <si>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</si>
  <si>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</si>
  <si>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</si>
  <si>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</si>
  <si>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</si>
  <si>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</si>
  <si>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</si>
  <si>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</si>
  <si>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</si>
  <si>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</si>
  <si>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</si>
  <si>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</si>
  <si>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</si>
  <si>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</si>
  <si>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</si>
  <si>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</si>
  <si>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</si>
  <si>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</si>
  <si>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</si>
  <si>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</si>
  <si>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</si>
  <si>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</si>
  <si>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</si>
  <si>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</si>
  <si>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</si>
  <si>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</si>
  <si>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</si>
  <si>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</si>
  <si>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</si>
  <si>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</si>
  <si>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</si>
  <si>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</si>
  <si>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</si>
  <si>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</si>
  <si>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</si>
  <si>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</si>
  <si>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</si>
  <si>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</si>
  <si>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</si>
  <si>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</si>
  <si>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</si>
  <si>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</si>
  <si>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</si>
  <si>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</si>
  <si>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</si>
  <si>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</si>
  <si>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</si>
  <si>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</si>
  <si>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</si>
  <si>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</si>
  <si>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</si>
  <si>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</si>
  <si>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</si>
  <si>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</si>
  <si>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</si>
  <si>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</si>
  <si>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</si>
  <si>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</si>
  <si>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</si>
  <si>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</si>
  <si>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</si>
  <si>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</si>
  <si>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</si>
  <si>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</si>
  <si>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</si>
  <si>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</si>
  <si>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</si>
  <si>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</si>
  <si>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</si>
  <si>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</si>
  <si>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</si>
  <si>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</si>
  <si>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</si>
  <si>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</si>
  <si>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</si>
  <si>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</si>
  <si>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</si>
  <si>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</si>
  <si>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</si>
  <si>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</si>
  <si>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</si>
  <si>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</si>
  <si>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</si>
  <si>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</si>
  <si>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</si>
  <si>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</si>
  <si>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</si>
  <si>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</si>
  <si>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</si>
  <si>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</si>
  <si>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</si>
  <si>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</si>
  <si>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</si>
  <si>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</si>
  <si>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</si>
  <si>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</si>
  <si>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</si>
  <si>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</si>
  <si>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</si>
  <si>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</si>
  <si>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</si>
  <si>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</si>
  <si>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</si>
  <si>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</si>
  <si>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</si>
  <si>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</si>
  <si>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</si>
  <si>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</si>
  <si>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</si>
  <si>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</si>
  <si>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</si>
  <si>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</si>
  <si>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</si>
  <si>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</si>
  <si>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</si>
  <si>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</si>
  <si>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</si>
  <si>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</si>
  <si>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</si>
  <si>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</si>
  <si>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</si>
  <si>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</si>
  <si>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</si>
  <si>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</si>
  <si>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</si>
  <si>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</si>
  <si>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</si>
  <si>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</si>
  <si>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</si>
  <si>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</si>
  <si>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</si>
  <si>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</si>
  <si>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</si>
  <si>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</si>
  <si>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</si>
  <si>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</si>
  <si>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</si>
  <si>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</si>
  <si>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</si>
  <si>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</si>
  <si>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</si>
  <si>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</si>
  <si>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</si>
  <si>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</si>
  <si>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</si>
  <si>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</si>
  <si>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</si>
  <si>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</si>
  <si>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</si>
  <si>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</si>
  <si>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</si>
  <si>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</si>
  <si>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</si>
  <si>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</si>
  <si>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</si>
  <si>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</si>
  <si>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</si>
  <si>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</si>
  <si>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</si>
  <si>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</si>
  <si>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</si>
  <si>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</si>
  <si>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</si>
  <si>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</si>
  <si>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</si>
  <si>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</si>
  <si>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</si>
  <si>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</si>
  <si>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</si>
  <si>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</si>
  <si>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</si>
  <si>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</si>
  <si>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</si>
  <si>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</si>
  <si>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</si>
  <si>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</si>
  <si>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</si>
  <si>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</si>
  <si>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</si>
  <si>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</si>
  <si>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</si>
  <si>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</si>
  <si>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</si>
  <si>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</si>
  <si>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</si>
  <si>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</si>
  <si>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</si>
  <si>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</si>
  <si>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</si>
  <si>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</si>
  <si>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</si>
  <si>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</si>
  <si>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</si>
  <si>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</si>
  <si>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</si>
  <si>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</si>
  <si>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</si>
  <si>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</si>
  <si>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</si>
  <si>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</si>
  <si>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</si>
  <si>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</si>
  <si>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</si>
  <si>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</si>
  <si>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</si>
  <si>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</si>
  <si>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</si>
  <si>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</si>
  <si>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</si>
  <si>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</si>
  <si>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</si>
  <si>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</si>
  <si>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</si>
  <si>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</si>
  <si>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</si>
  <si>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</si>
  <si>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</si>
  <si>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</si>
  <si>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</si>
  <si>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</si>
  <si>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</si>
  <si>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</si>
  <si>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</si>
  <si>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</si>
  <si>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</si>
  <si>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</si>
  <si>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</si>
  <si>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</si>
  <si>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</si>
  <si>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</si>
  <si>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</si>
  <si>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</si>
  <si>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</si>
  <si>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</si>
  <si>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</si>
  <si>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</si>
  <si>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</si>
  <si>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</si>
  <si>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</si>
  <si>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</si>
  <si>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</si>
  <si>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</si>
  <si>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</si>
  <si>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</si>
  <si>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</si>
  <si>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</si>
  <si>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</si>
  <si>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</si>
  <si>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</si>
  <si>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</si>
  <si>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</si>
  <si>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</si>
  <si>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</si>
  <si>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</si>
  <si>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</si>
  <si>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</si>
  <si>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</si>
  <si>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</si>
  <si>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</si>
  <si>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</si>
  <si>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</si>
  <si>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</si>
  <si>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</si>
  <si>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</si>
  <si>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</si>
  <si>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</si>
  <si>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</si>
  <si>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</si>
  <si>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</si>
  <si>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</si>
  <si>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</si>
  <si>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</si>
  <si>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</si>
  <si>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</si>
  <si>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</si>
  <si>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</si>
  <si>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</si>
  <si>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</si>
  <si>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</si>
  <si>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</si>
  <si>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</si>
  <si>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</si>
  <si>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</si>
  <si>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</si>
  <si>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</si>
  <si>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</si>
  <si>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</si>
  <si>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</si>
  <si>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</si>
  <si>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</si>
  <si>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</si>
  <si>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</si>
  <si>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</si>
  <si>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</si>
  <si>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</si>
  <si>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</si>
  <si>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</si>
  <si>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</si>
  <si>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</si>
  <si>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</si>
  <si>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</si>
  <si>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</si>
  <si>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</si>
  <si>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</si>
  <si>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</si>
  <si>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</si>
  <si>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</si>
  <si>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</si>
  <si>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</si>
  <si>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</si>
  <si>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</si>
  <si>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</si>
  <si>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</si>
  <si>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</si>
  <si>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</si>
  <si>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</si>
  <si>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</si>
  <si>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</si>
  <si>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</si>
  <si>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</si>
  <si>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</si>
  <si>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</si>
  <si>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</si>
  <si>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</si>
  <si>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</si>
  <si>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</si>
  <si>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</si>
  <si>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</si>
  <si>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</si>
  <si>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</si>
  <si>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</si>
  <si>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</si>
  <si>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</si>
  <si>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</si>
  <si>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</si>
  <si>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</si>
  <si>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</si>
  <si>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</si>
  <si>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</si>
  <si>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</si>
  <si>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</si>
  <si>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</si>
  <si>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</si>
  <si>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</si>
  <si>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</si>
  <si>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</si>
  <si>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</si>
  <si>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</si>
  <si>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</si>
  <si>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</si>
  <si>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</si>
  <si>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</si>
  <si>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</si>
  <si>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</si>
  <si>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</si>
  <si>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</si>
  <si>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</si>
  <si>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</si>
  <si>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</si>
  <si>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</si>
  <si>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</si>
  <si>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</si>
  <si>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</si>
  <si>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</si>
  <si>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</si>
  <si>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</si>
  <si>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</si>
  <si>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</si>
  <si>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</si>
  <si>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</si>
  <si>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</si>
  <si>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</si>
  <si>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</si>
  <si>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</si>
  <si>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</si>
  <si>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</si>
  <si>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</si>
  <si>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</si>
  <si>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</si>
  <si>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</si>
  <si>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</si>
  <si>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</si>
  <si>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</si>
  <si>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</si>
  <si>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</si>
  <si>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</si>
  <si>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</si>
  <si>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</si>
  <si>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</si>
  <si>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</si>
  <si>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</si>
  <si>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</si>
  <si>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</si>
  <si>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</si>
  <si>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</si>
  <si>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</si>
  <si>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</si>
  <si>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</si>
  <si>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</si>
  <si>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</si>
  <si>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</si>
  <si>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</si>
  <si>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</si>
  <si>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</si>
  <si>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</si>
  <si>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</si>
  <si>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</si>
  <si>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</si>
  <si>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</si>
  <si>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</si>
  <si>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</si>
  <si>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</si>
  <si>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</si>
  <si>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</si>
  <si>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</si>
  <si>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</si>
  <si>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</si>
  <si>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</si>
  <si>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</si>
  <si>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</si>
  <si>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</si>
  <si>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</si>
  <si>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</si>
  <si>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</si>
  <si>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</si>
  <si>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</si>
  <si>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</si>
  <si>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</si>
  <si>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</si>
  <si>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</si>
  <si>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</si>
  <si>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</si>
  <si>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</si>
  <si>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</si>
  <si>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</si>
  <si>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</si>
  <si>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</si>
  <si>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</si>
  <si>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</si>
  <si>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</si>
  <si>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</si>
  <si>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</si>
  <si>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</si>
  <si>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</si>
  <si>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</si>
  <si>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</si>
  <si>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</si>
  <si>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</si>
  <si>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</si>
  <si>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</si>
  <si>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</si>
  <si>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</si>
  <si>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</si>
  <si>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</si>
  <si>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</si>
  <si>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</si>
  <si>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</si>
  <si>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</si>
  <si>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</si>
  <si>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</si>
  <si>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</si>
  <si>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</si>
  <si>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</si>
  <si>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</si>
  <si>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</si>
  <si>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</si>
  <si>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</si>
  <si>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</si>
  <si>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</si>
  <si>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</si>
  <si>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</si>
  <si>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</si>
  <si>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</si>
  <si>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</si>
  <si>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</si>
  <si>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</si>
  <si>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</si>
  <si>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</si>
  <si>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</si>
  <si>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</si>
  <si>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</si>
  <si>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</si>
  <si>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</si>
  <si>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</si>
  <si>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</si>
  <si>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</si>
  <si>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</si>
  <si>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</si>
  <si>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</si>
  <si>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</si>
  <si>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</si>
  <si>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</si>
  <si>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</si>
  <si>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</si>
  <si>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</si>
  <si>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</si>
  <si>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</si>
  <si>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</si>
  <si>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</si>
  <si>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</si>
  <si>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</si>
  <si>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</si>
  <si>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</si>
  <si>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</si>
  <si>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</si>
  <si>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</si>
  <si>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</si>
  <si>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</si>
  <si>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</si>
  <si>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</si>
  <si>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</si>
  <si>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</si>
  <si>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</si>
  <si>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</si>
  <si>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</si>
  <si>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</si>
  <si>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</si>
  <si>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</si>
  <si>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</si>
  <si>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</si>
  <si>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</si>
  <si>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</si>
  <si>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</si>
  <si>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</si>
  <si>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</si>
  <si>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</si>
  <si>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</si>
  <si>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</si>
  <si>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</si>
  <si>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</si>
  <si>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</si>
  <si>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</si>
  <si>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</si>
  <si>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</si>
  <si>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</si>
  <si>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</si>
  <si>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</si>
  <si>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</si>
  <si>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</si>
  <si>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</si>
  <si>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</si>
  <si>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</si>
  <si>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</si>
  <si>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</si>
  <si>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</si>
  <si>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</si>
  <si>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</si>
  <si>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</si>
  <si>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</si>
  <si>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</si>
  <si>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</si>
  <si>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</si>
  <si>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</si>
  <si>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</si>
  <si>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</si>
  <si>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</si>
  <si>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</si>
  <si>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</si>
  <si>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</si>
  <si>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</si>
  <si>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</si>
  <si>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</si>
  <si>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</si>
  <si>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</si>
  <si>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</si>
  <si>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</si>
  <si>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</si>
  <si>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</si>
  <si>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</si>
  <si>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</si>
  <si>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</si>
  <si>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</si>
  <si>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</si>
  <si>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</si>
  <si>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</si>
  <si>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</si>
  <si>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</si>
  <si>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</si>
  <si>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</si>
  <si>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</si>
  <si>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</si>
  <si>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</si>
  <si>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</si>
  <si>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</si>
  <si>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</si>
  <si>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</si>
  <si>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</si>
  <si>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</si>
  <si>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</si>
  <si>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</si>
  <si>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</si>
  <si>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</si>
  <si>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</si>
  <si>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</si>
  <si>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</si>
  <si>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</si>
  <si>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</si>
  <si>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</si>
  <si>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</si>
  <si>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</si>
  <si>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</si>
  <si>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</si>
  <si>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</si>
  <si>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</si>
  <si>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</si>
  <si>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</si>
  <si>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</si>
  <si>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</si>
  <si>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</si>
  <si>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</si>
  <si>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</si>
  <si>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</si>
  <si>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</si>
  <si>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</si>
  <si>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</si>
  <si>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</si>
  <si>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</si>
  <si>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</si>
  <si>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</si>
  <si>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</si>
  <si>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</si>
  <si>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</si>
  <si>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</si>
  <si>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</si>
  <si>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</si>
  <si>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</si>
  <si>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</si>
  <si>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</si>
  <si>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</si>
  <si>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</si>
  <si>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</si>
  <si>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</si>
  <si>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</si>
  <si>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</si>
  <si>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</si>
  <si>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</si>
  <si>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</si>
  <si>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</si>
  <si>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</si>
  <si>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</si>
  <si>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</si>
  <si>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</si>
  <si>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</si>
  <si>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</si>
  <si>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</si>
  <si>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</si>
  <si>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</si>
  <si>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</si>
  <si>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</si>
  <si>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</si>
  <si>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</si>
  <si>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</si>
  <si>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</si>
  <si>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</si>
  <si>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</si>
  <si>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</si>
  <si>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</si>
  <si>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</si>
  <si>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</si>
  <si>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</si>
  <si>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</si>
  <si>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</si>
  <si>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</si>
  <si>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</si>
  <si>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</si>
  <si>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</si>
  <si>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</si>
  <si>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</si>
  <si>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</si>
  <si>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</si>
  <si>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</si>
  <si>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</si>
  <si>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</si>
  <si>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</si>
  <si>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</si>
  <si>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</si>
  <si>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</si>
  <si>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</si>
  <si>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</si>
  <si>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</si>
  <si>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</si>
  <si>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</si>
  <si>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</si>
  <si>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</si>
  <si>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</si>
  <si>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</si>
  <si>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</si>
  <si>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</si>
  <si>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</si>
  <si>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</si>
  <si>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</si>
  <si>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</si>
  <si>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</si>
  <si>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</si>
  <si>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</si>
  <si>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</si>
  <si>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</si>
  <si>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</si>
  <si>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</si>
  <si>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</si>
  <si>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</si>
  <si>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</si>
  <si>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</si>
  <si>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</si>
  <si>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</si>
  <si>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</si>
  <si>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</si>
  <si>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</si>
  <si>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</si>
  <si>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</si>
  <si>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</si>
  <si>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</si>
  <si>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</si>
  <si>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</si>
  <si>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</si>
  <si>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</si>
  <si>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</si>
  <si>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</si>
  <si>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</si>
  <si>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</si>
  <si>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</si>
  <si>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</si>
  <si>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</si>
  <si>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</si>
  <si>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</si>
  <si>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</si>
  <si>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</si>
  <si>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</si>
  <si>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</si>
  <si>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</si>
  <si>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</si>
  <si>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</si>
  <si>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</si>
  <si>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</si>
  <si>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</si>
  <si>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</si>
  <si>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</si>
  <si>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</si>
  <si>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</si>
  <si>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</si>
  <si>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</si>
  <si>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</si>
  <si>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</si>
  <si>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</si>
  <si>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</si>
  <si>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</si>
  <si>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</si>
  <si>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</si>
  <si>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</si>
  <si>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</si>
  <si>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</si>
  <si>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</si>
  <si>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</si>
  <si>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</si>
  <si>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</si>
  <si>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</si>
  <si>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</si>
  <si>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</si>
  <si>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</si>
  <si>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</si>
  <si>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</si>
  <si>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</si>
  <si>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</si>
  <si>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</si>
  <si>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</si>
  <si>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</si>
  <si>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</si>
  <si>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</si>
  <si>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</si>
  <si>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</si>
  <si>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</si>
  <si>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</si>
  <si>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</si>
  <si>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</si>
  <si>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</si>
  <si>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</si>
  <si>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</si>
  <si>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</si>
  <si>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</si>
  <si>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</si>
  <si>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</si>
  <si>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</si>
  <si>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</si>
  <si>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</si>
  <si>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</si>
  <si>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</si>
  <si>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</si>
  <si>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</si>
  <si>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</si>
  <si>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</si>
  <si>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</si>
  <si>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</si>
  <si>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</si>
  <si>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</si>
  <si>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</si>
  <si>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</si>
  <si>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</si>
  <si>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</si>
  <si>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</si>
  <si>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</si>
  <si>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</si>
  <si>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</si>
  <si>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</si>
  <si>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</si>
  <si>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</si>
  <si>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</si>
  <si>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</si>
  <si>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</si>
  <si>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</si>
  <si>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</si>
  <si>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</si>
  <si>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</si>
  <si>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</si>
  <si>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</si>
  <si>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</si>
  <si>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</si>
  <si>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</si>
  <si>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</si>
  <si>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</si>
  <si>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</si>
  <si>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</si>
  <si>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</si>
  <si>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</si>
  <si>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</si>
  <si>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</si>
  <si>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</si>
  <si>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</si>
  <si>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</si>
  <si>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</si>
  <si>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</si>
  <si>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</si>
  <si>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</si>
  <si>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</si>
  <si>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</si>
  <si>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</si>
  <si>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</si>
  <si>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</si>
  <si>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</si>
  <si>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</si>
  <si>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</si>
  <si>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</si>
  <si>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</si>
  <si>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</si>
  <si>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</si>
  <si>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</si>
  <si>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</si>
  <si>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</si>
  <si>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</si>
  <si>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</si>
  <si>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</si>
  <si>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</si>
  <si>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</si>
  <si>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</si>
  <si>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</si>
  <si>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</si>
  <si>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</si>
  <si>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</si>
  <si>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</si>
  <si>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</si>
  <si>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</si>
  <si>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</si>
  <si>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</si>
  <si>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</si>
  <si>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</si>
  <si>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</si>
  <si>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</si>
  <si>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</si>
  <si>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</si>
  <si>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</si>
  <si>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</si>
  <si>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</si>
  <si>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</si>
  <si>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</si>
  <si>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</si>
  <si>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</si>
  <si>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</si>
  <si>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</si>
  <si>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</si>
  <si>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</si>
  <si>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</si>
  <si>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</si>
  <si>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</si>
  <si>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</si>
  <si>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</si>
  <si>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</si>
  <si>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</si>
  <si>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</si>
  <si>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</si>
  <si>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</si>
  <si>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</si>
  <si>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</si>
  <si>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</si>
  <si>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</si>
  <si>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</si>
  <si>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</si>
  <si>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</si>
  <si>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</si>
  <si>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</si>
  <si>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</si>
  <si>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</si>
  <si>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</si>
  <si>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</si>
  <si>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</si>
  <si>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</si>
  <si>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</si>
  <si>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</si>
  <si>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</si>
  <si>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</si>
  <si>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</si>
  <si>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</si>
  <si>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</si>
  <si>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</si>
  <si>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</si>
  <si>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</si>
  <si>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</si>
  <si>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</si>
  <si>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</si>
  <si>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</si>
  <si>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</si>
  <si>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</si>
  <si>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</si>
  <si>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</si>
  <si>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</si>
  <si>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</si>
  <si>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</si>
  <si>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</si>
  <si>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</si>
  <si>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</si>
  <si>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</si>
  <si>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</si>
  <si>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</si>
  <si>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</si>
  <si>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</si>
  <si>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</si>
  <si>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</si>
  <si>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</si>
  <si>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</si>
  <si>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</si>
  <si>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</si>
  <si>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</si>
  <si>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</si>
  <si>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</si>
  <si>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</si>
  <si>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</si>
  <si>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</si>
  <si>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</si>
  <si>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</si>
  <si>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</si>
  <si>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</si>
  <si>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</si>
  <si>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</si>
  <si>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</si>
  <si>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</si>
  <si>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</si>
  <si>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</si>
  <si>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</si>
  <si>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</si>
  <si>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</si>
  <si>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</si>
  <si>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</si>
  <si>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</si>
  <si>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</si>
  <si>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</si>
  <si>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</si>
  <si>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</si>
  <si>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</si>
  <si>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</si>
  <si>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</si>
  <si>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</si>
  <si>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</si>
  <si>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</si>
  <si>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</si>
  <si>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</si>
  <si>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</si>
  <si>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</si>
  <si>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</si>
  <si>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</si>
  <si>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</si>
  <si>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</si>
  <si>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</si>
  <si>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</si>
  <si>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</si>
  <si>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</si>
  <si>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</si>
  <si>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</si>
  <si>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</si>
  <si>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</si>
  <si>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</si>
  <si>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</si>
  <si>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</si>
  <si>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</si>
  <si>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</si>
  <si>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</si>
  <si>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</si>
  <si>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</si>
  <si>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</si>
  <si>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</si>
  <si>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</si>
  <si>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</si>
  <si>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</si>
  <si>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</si>
  <si>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</si>
  <si>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</si>
  <si>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</si>
  <si>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</si>
  <si>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</si>
  <si>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</si>
  <si>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</si>
  <si>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</si>
  <si>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</si>
  <si>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</si>
  <si>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</si>
  <si>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</si>
  <si>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</si>
  <si>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</si>
  <si>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</si>
  <si>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</si>
  <si>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</si>
  <si>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</si>
  <si>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</si>
  <si>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</si>
  <si>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</si>
  <si>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</si>
  <si>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</si>
  <si>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</si>
  <si>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</si>
  <si>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</si>
  <si>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</si>
  <si>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</si>
  <si>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</si>
  <si>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</si>
  <si>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</si>
  <si>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</si>
  <si>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</si>
  <si>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</si>
  <si>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</si>
  <si>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</si>
  <si>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</si>
  <si>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</si>
  <si>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</si>
  <si>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</si>
  <si>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</si>
  <si>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</si>
  <si>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</si>
  <si>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</si>
  <si>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</si>
  <si>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</si>
  <si>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</si>
  <si>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</si>
  <si>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</si>
  <si>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</si>
  <si>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</si>
  <si>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</si>
  <si>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</si>
  <si>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</si>
  <si>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</si>
  <si>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</si>
  <si>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</si>
  <si>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</si>
  <si>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</si>
  <si>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</si>
  <si>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</si>
  <si>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</si>
  <si>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</si>
  <si>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</si>
  <si>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</si>
  <si>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</si>
  <si>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</si>
  <si>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</si>
  <si>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</si>
  <si>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</si>
  <si>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</si>
  <si>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</si>
  <si>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</si>
  <si>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</si>
  <si>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</si>
  <si>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</si>
  <si>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</si>
  <si>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</si>
  <si>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</si>
  <si>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</si>
  <si>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</si>
  <si>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</si>
  <si>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</si>
  <si>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</si>
  <si>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</si>
  <si>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</si>
  <si>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</si>
  <si>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</si>
  <si>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</si>
  <si>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</si>
  <si>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</si>
  <si>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</si>
  <si>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</si>
  <si>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</si>
  <si>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</si>
  <si>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</si>
  <si>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</si>
  <si>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</si>
  <si>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</si>
  <si>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</si>
  <si>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</si>
  <si>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</si>
  <si>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</si>
  <si>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</si>
  <si>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</si>
  <si>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</si>
  <si>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</si>
  <si>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</si>
  <si>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</si>
  <si>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</si>
  <si>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</si>
  <si>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</si>
  <si>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</si>
  <si>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</si>
  <si>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</si>
  <si>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</si>
  <si>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</si>
  <si>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</si>
  <si>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</si>
  <si>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</si>
  <si>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</si>
  <si>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</si>
  <si>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</si>
  <si>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</si>
  <si>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</si>
  <si>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</si>
  <si>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</si>
  <si>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</si>
  <si>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</si>
  <si>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</si>
  <si>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</si>
  <si>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</si>
  <si>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</si>
  <si>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</si>
  <si>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</si>
  <si>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</si>
  <si>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</si>
  <si>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</si>
  <si>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</si>
  <si>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</si>
  <si>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</si>
  <si>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</si>
  <si>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</si>
  <si>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</si>
  <si>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</si>
  <si>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</si>
  <si>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</si>
  <si>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</si>
  <si>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</si>
  <si>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</si>
  <si>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</si>
  <si>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</si>
  <si>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</si>
  <si>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</si>
  <si>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</si>
  <si>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</si>
  <si>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</si>
  <si>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</si>
  <si>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</si>
  <si>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</si>
  <si>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</si>
  <si>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</si>
  <si>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</si>
  <si>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</si>
  <si>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</si>
  <si>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</si>
  <si>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</si>
  <si>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</si>
  <si>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</si>
  <si>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</si>
  <si>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</si>
  <si>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</si>
  <si>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</si>
  <si>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</si>
  <si>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</si>
  <si>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</si>
  <si>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</si>
  <si>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</si>
  <si>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</si>
  <si>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</si>
  <si>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</si>
  <si>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</si>
  <si>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</si>
  <si>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</si>
  <si>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</si>
  <si>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</si>
  <si>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</si>
  <si>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</si>
  <si>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</si>
  <si>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</si>
  <si>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</si>
  <si>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</si>
  <si>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</si>
  <si>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</si>
  <si>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</si>
  <si>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</si>
  <si>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</si>
  <si>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</si>
  <si>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</si>
  <si>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</si>
  <si>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</si>
  <si>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</si>
  <si>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</si>
  <si>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</si>
  <si>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</si>
  <si>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</si>
  <si>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</si>
  <si>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</si>
  <si>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</si>
  <si>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</si>
  <si>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</si>
  <si>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</si>
  <si>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</si>
  <si>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</si>
  <si>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</si>
  <si>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</si>
  <si>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</si>
  <si>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</si>
  <si>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</si>
  <si>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</si>
  <si>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</si>
  <si>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</si>
  <si>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</si>
  <si>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</si>
  <si>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</si>
  <si>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</si>
  <si>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</si>
  <si>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</si>
  <si>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</si>
  <si>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</si>
  <si>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</si>
  <si>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</si>
  <si>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</si>
  <si>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</si>
  <si>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</si>
  <si>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</si>
  <si>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</si>
  <si>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</si>
  <si>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</si>
  <si>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</si>
  <si>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</si>
  <si>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</si>
  <si>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</si>
  <si>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</si>
  <si>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</si>
  <si>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</si>
  <si>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</si>
  <si>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</si>
  <si>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</si>
  <si>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</si>
  <si>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</si>
  <si>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</si>
  <si>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</si>
  <si>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</si>
  <si>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</si>
  <si>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</si>
  <si>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</si>
  <si>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</si>
  <si>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</si>
  <si>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</si>
  <si>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</si>
  <si>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</si>
  <si>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</si>
  <si>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</si>
  <si>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</si>
  <si>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</si>
  <si>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</si>
  <si>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</si>
  <si>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</si>
  <si>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</si>
  <si>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</si>
  <si>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</si>
  <si>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</si>
  <si>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</si>
  <si>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</si>
  <si>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</si>
  <si>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</si>
  <si>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</si>
  <si>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</si>
  <si>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</si>
  <si>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</si>
  <si>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</si>
  <si>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</si>
  <si>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</si>
  <si>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</si>
  <si>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</si>
  <si>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</si>
  <si>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</si>
  <si>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</si>
  <si>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</si>
  <si>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</si>
  <si>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</si>
  <si>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</si>
  <si>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</si>
  <si>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</si>
  <si>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</si>
  <si>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</si>
  <si>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</si>
  <si>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</si>
  <si>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</si>
  <si>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</si>
  <si>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</si>
  <si>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</si>
  <si>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</si>
  <si>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</si>
  <si>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</si>
  <si>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</si>
  <si>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</si>
  <si>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</si>
  <si>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</si>
  <si>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</si>
  <si>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</si>
  <si>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</si>
  <si>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</si>
  <si>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</si>
  <si>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</si>
  <si>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</si>
  <si>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</si>
  <si>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</si>
  <si>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</si>
  <si>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</si>
  <si>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</si>
  <si>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</si>
  <si>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</si>
  <si>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</si>
  <si>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</si>
  <si>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</si>
  <si>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</si>
  <si>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</si>
  <si>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</si>
  <si>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</si>
  <si>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</si>
  <si>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</si>
  <si>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</si>
  <si>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</si>
  <si>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</si>
  <si>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</si>
  <si>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</si>
  <si>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</si>
  <si>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</si>
  <si>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</si>
  <si>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</si>
  <si>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</si>
  <si>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</si>
  <si>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</si>
  <si>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</si>
  <si>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</si>
  <si>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</si>
  <si>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</si>
  <si>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</si>
  <si>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</si>
  <si>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</si>
  <si>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</si>
  <si>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</si>
  <si>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</si>
  <si>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</si>
  <si>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</si>
  <si>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</si>
  <si>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</si>
  <si>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</si>
  <si>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</si>
  <si>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</si>
  <si>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</si>
  <si>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</si>
  <si>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</si>
  <si>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</si>
  <si>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</si>
  <si>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</si>
  <si>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</si>
  <si>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</si>
  <si>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</si>
  <si>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</si>
  <si>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</si>
  <si>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</si>
  <si>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</si>
  <si>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</si>
  <si>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</si>
  <si>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</si>
  <si>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</si>
  <si>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</si>
  <si>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</si>
  <si>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</si>
  <si>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</si>
  <si>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</si>
  <si>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</si>
  <si>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</si>
  <si>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</si>
  <si>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</si>
  <si>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</si>
  <si>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</si>
  <si>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</si>
  <si>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</si>
  <si>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</si>
  <si>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</si>
  <si>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</si>
  <si>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</si>
  <si>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</si>
  <si>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</si>
  <si>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</si>
  <si>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</si>
  <si>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</si>
  <si>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</si>
  <si>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</si>
  <si>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</si>
  <si>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</si>
  <si>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</si>
  <si>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</si>
  <si>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</si>
  <si>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</si>
  <si>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</si>
  <si>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</si>
  <si>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</si>
  <si>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</si>
  <si>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</si>
  <si>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</si>
  <si>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</si>
  <si>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</si>
  <si>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</si>
  <si>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</si>
  <si>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</si>
  <si>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</si>
  <si>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</si>
  <si>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</si>
  <si>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</si>
  <si>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</si>
  <si>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</si>
  <si>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</si>
  <si>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</si>
  <si>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</si>
  <si>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</si>
  <si>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</si>
  <si>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</si>
  <si>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</si>
  <si>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</si>
  <si>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</si>
  <si>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</si>
  <si>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</si>
  <si>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</si>
  <si>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</si>
  <si>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</si>
  <si>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</si>
  <si>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</si>
  <si>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</si>
  <si>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</si>
  <si>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</si>
  <si>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</si>
  <si>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</si>
  <si>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</si>
  <si>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</si>
  <si>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</si>
  <si>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</si>
  <si>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</si>
  <si>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</si>
  <si>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</si>
  <si>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</si>
  <si>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</si>
  <si>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</si>
  <si>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</si>
  <si>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</si>
  <si>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</si>
  <si>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</si>
  <si>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</si>
  <si>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</si>
  <si>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</si>
  <si>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</si>
  <si>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</si>
  <si>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</si>
  <si>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</si>
  <si>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</si>
  <si>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</si>
  <si>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</si>
  <si>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</si>
  <si>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</si>
  <si>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</si>
  <si>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</si>
  <si>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</si>
  <si>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</si>
  <si>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</si>
  <si>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</si>
  <si>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</si>
  <si>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</si>
  <si>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</si>
  <si>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</si>
  <si>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</si>
  <si>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</si>
  <si>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</si>
  <si>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</si>
  <si>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</si>
  <si>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</si>
  <si>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</si>
  <si>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</si>
  <si>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</si>
  <si>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</si>
  <si>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</si>
  <si>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</si>
  <si>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</si>
  <si>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</si>
  <si>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</si>
  <si>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</si>
  <si>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</si>
  <si>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</si>
  <si>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</si>
  <si>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</si>
  <si>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</si>
  <si>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</si>
  <si>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</si>
  <si>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</si>
  <si>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</si>
  <si>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</si>
  <si>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</si>
  <si>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</si>
  <si>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</si>
  <si>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</si>
  <si>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</si>
  <si>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</si>
  <si>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</si>
  <si>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</si>
  <si>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</si>
  <si>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</si>
  <si>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</si>
  <si>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</si>
  <si>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</si>
  <si>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</si>
  <si>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</si>
  <si>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</si>
  <si>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</si>
  <si>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</si>
  <si>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</si>
  <si>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</si>
  <si>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</si>
  <si>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</si>
  <si>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</si>
  <si>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</si>
  <si>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</si>
  <si>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</si>
  <si>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</si>
  <si>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</si>
  <si>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</si>
  <si>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</si>
  <si>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</si>
  <si>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</si>
  <si>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</si>
  <si>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</si>
  <si>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</si>
  <si>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</si>
  <si>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</si>
  <si>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</si>
  <si>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</si>
  <si>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</si>
  <si>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</si>
  <si>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</si>
  <si>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</si>
  <si>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</si>
  <si>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</si>
  <si>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</si>
  <si>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</si>
  <si>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</si>
  <si>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</si>
  <si>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</si>
  <si>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</si>
  <si>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</si>
  <si>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</si>
  <si>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</si>
  <si>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</si>
  <si>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</si>
  <si>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</si>
  <si>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</si>
  <si>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</si>
  <si>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</si>
  <si>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</si>
  <si>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</si>
  <si>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</si>
  <si>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</si>
  <si>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</si>
  <si>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</si>
  <si>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</si>
  <si>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</si>
  <si>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</si>
  <si>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</si>
  <si>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</si>
  <si>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</si>
  <si>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</si>
  <si>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</si>
  <si>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</si>
  <si>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</si>
  <si>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</si>
  <si>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</si>
  <si>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</si>
  <si>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</si>
  <si>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</si>
  <si>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</si>
  <si>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</si>
  <si>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</si>
  <si>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</si>
  <si>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</si>
  <si>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</si>
  <si>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</si>
  <si>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</si>
  <si>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</si>
  <si>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</si>
  <si>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</si>
  <si>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</si>
  <si>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</si>
  <si>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</si>
  <si>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</si>
  <si>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</si>
  <si>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</si>
  <si>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</si>
  <si>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</si>
  <si>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</si>
  <si>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</si>
  <si>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</si>
  <si>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</si>
  <si>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</si>
  <si>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</si>
  <si>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</si>
  <si>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</si>
  <si>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</si>
  <si>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</si>
  <si>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</si>
  <si>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</si>
  <si>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</si>
  <si>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</si>
  <si>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</si>
  <si>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</si>
  <si>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</si>
  <si>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</si>
  <si>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</si>
  <si>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</si>
  <si>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</si>
  <si>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</si>
  <si>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</si>
  <si>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</si>
  <si>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</si>
  <si>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</si>
  <si>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</si>
  <si>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</si>
  <si>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</si>
  <si>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</si>
  <si>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</si>
  <si>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</si>
  <si>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</si>
  <si>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</si>
  <si>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</si>
  <si>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</si>
  <si>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</si>
  <si>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</si>
  <si>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</si>
  <si>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</si>
  <si>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</si>
  <si>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</si>
  <si>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</si>
  <si>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</si>
  <si>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</si>
  <si>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</si>
  <si>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</si>
  <si>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</si>
  <si>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</si>
  <si>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</si>
  <si>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</si>
  <si>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</si>
  <si>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</si>
  <si>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</si>
  <si>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</si>
  <si>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</si>
  <si>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</si>
  <si>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</si>
  <si>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</si>
  <si>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</si>
  <si>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</si>
  <si>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</si>
  <si>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</si>
  <si>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</si>
  <si>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</si>
  <si>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</si>
  <si>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</si>
  <si>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</si>
  <si>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</si>
  <si>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</si>
  <si>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</si>
  <si>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</si>
  <si>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</si>
  <si>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</si>
  <si>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</si>
  <si>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</si>
  <si>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</si>
  <si>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</si>
  <si>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</si>
  <si>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</si>
  <si>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</si>
  <si>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</si>
  <si>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</si>
  <si>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</si>
  <si>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</si>
  <si>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</si>
  <si>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</si>
  <si>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</si>
  <si>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</si>
  <si>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</si>
  <si>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</si>
  <si>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</si>
  <si>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</si>
  <si>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</si>
  <si>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</si>
  <si>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</si>
  <si>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</si>
  <si>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</si>
  <si>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</si>
  <si>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</si>
  <si>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</si>
  <si>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</si>
  <si>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</si>
  <si>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</si>
  <si>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</si>
  <si>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</si>
  <si>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</si>
  <si>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</si>
  <si>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</si>
  <si>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</si>
  <si>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</si>
  <si>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</si>
  <si>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</si>
  <si>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</si>
  <si>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</si>
  <si>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</si>
  <si>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</si>
  <si>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</si>
  <si>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</si>
  <si>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</si>
  <si>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</si>
  <si>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</si>
  <si>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</si>
  <si>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</si>
  <si>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</si>
  <si>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</si>
  <si>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</si>
  <si>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</si>
  <si>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</si>
  <si>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</si>
  <si>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</si>
  <si>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</si>
  <si>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</si>
  <si>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</si>
  <si>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</si>
  <si>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</si>
  <si>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</si>
  <si>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</si>
  <si>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</si>
  <si>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</si>
  <si>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</si>
  <si>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</si>
  <si>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</si>
  <si>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</si>
  <si>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</si>
  <si>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</si>
  <si>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</si>
  <si>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</si>
  <si>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</si>
  <si>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</si>
  <si>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</si>
  <si>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</si>
  <si>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</si>
  <si>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</si>
  <si>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</si>
  <si>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</si>
  <si>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</si>
  <si>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</si>
  <si>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</si>
  <si>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</si>
  <si>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</si>
  <si>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</si>
  <si>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</si>
  <si>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</si>
  <si>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</si>
  <si>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</si>
  <si>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</si>
  <si>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</si>
  <si>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</si>
  <si>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</si>
  <si>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</si>
  <si>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</si>
  <si>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</si>
  <si>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</si>
  <si>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</si>
  <si>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</si>
  <si>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</si>
  <si>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</si>
  <si>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</si>
  <si>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</si>
  <si>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</si>
  <si>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</si>
  <si>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</si>
  <si>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</si>
  <si>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</si>
  <si>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</si>
  <si>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</si>
  <si>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</si>
  <si>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</si>
  <si>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</si>
  <si>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</si>
  <si>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</si>
  <si>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</si>
  <si>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</si>
  <si>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</si>
  <si>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</si>
  <si>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</si>
  <si>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</si>
  <si>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</si>
  <si>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</si>
  <si>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</si>
  <si>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</si>
  <si>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</si>
  <si>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</si>
  <si>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</si>
  <si>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</si>
  <si>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</si>
  <si>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</si>
  <si>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</si>
  <si>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</si>
  <si>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</si>
  <si>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</si>
  <si>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</si>
  <si>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</si>
  <si>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</si>
  <si>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</si>
  <si>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</si>
  <si>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</si>
  <si>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</si>
  <si>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</si>
  <si>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</si>
  <si>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</si>
  <si>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</si>
  <si>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</si>
  <si>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</si>
  <si>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</si>
  <si>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</si>
  <si>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</si>
  <si>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</si>
  <si>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</si>
  <si>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</si>
  <si>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</si>
  <si>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</si>
  <si>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</si>
  <si>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</si>
  <si>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</si>
  <si>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</si>
  <si>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</si>
  <si>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</si>
  <si>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</si>
  <si>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</si>
  <si>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</si>
  <si>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</si>
  <si>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</si>
  <si>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</si>
  <si>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</si>
  <si>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</si>
  <si>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</si>
  <si>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</si>
  <si>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</si>
  <si>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</si>
  <si>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</si>
  <si>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</si>
  <si>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</si>
  <si>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</si>
  <si>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</si>
  <si>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</si>
  <si>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</si>
  <si>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</si>
  <si>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</si>
  <si>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</si>
  <si>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</si>
  <si>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</si>
  <si>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</si>
  <si>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</si>
  <si>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</si>
  <si>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</si>
  <si>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</si>
  <si>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</si>
  <si>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</si>
  <si>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</si>
  <si>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</si>
  <si>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</si>
  <si>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</si>
  <si>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</si>
  <si>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</si>
  <si>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</si>
  <si>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</si>
  <si>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</si>
  <si>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</si>
  <si>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</si>
  <si>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</si>
  <si>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</si>
  <si>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</si>
  <si>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</si>
  <si>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</si>
  <si>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</si>
  <si>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</si>
  <si>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</si>
  <si>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</si>
  <si>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</si>
  <si>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</si>
  <si>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</si>
  <si>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</si>
  <si>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</si>
  <si>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</si>
  <si>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</si>
  <si>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</si>
  <si>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</si>
  <si>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</si>
  <si>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</si>
  <si>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</si>
  <si>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</si>
  <si>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</si>
  <si>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</si>
  <si>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</si>
  <si>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</si>
  <si>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</si>
  <si>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</si>
  <si>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</si>
  <si>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</si>
  <si>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</si>
  <si>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</si>
  <si>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</si>
  <si>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</si>
  <si>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</si>
  <si>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</si>
  <si>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</si>
  <si>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</si>
  <si>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</si>
  <si>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</si>
  <si>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</si>
  <si>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</si>
  <si>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</si>
  <si>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</si>
  <si>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</si>
  <si>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</si>
  <si>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</si>
  <si>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</si>
  <si>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</si>
  <si>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</si>
  <si>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</si>
  <si>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</si>
  <si>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</si>
  <si>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</si>
  <si>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</si>
  <si>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</si>
  <si>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</si>
  <si>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</si>
  <si>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</si>
  <si>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</si>
  <si>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</si>
  <si>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</si>
  <si>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</si>
  <si>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</si>
  <si>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</si>
  <si>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</si>
  <si>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</si>
  <si>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</si>
  <si>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</si>
  <si>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</si>
  <si>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</si>
  <si>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</si>
  <si>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</si>
  <si>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</si>
  <si>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</si>
  <si>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</si>
  <si>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</si>
  <si>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</si>
  <si>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</si>
  <si>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</si>
  <si>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</si>
  <si>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</si>
  <si>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</si>
  <si>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</si>
  <si>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</si>
  <si>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</si>
  <si>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</si>
  <si>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</si>
  <si>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</si>
  <si>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</si>
  <si>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</si>
  <si>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</si>
  <si>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</si>
  <si>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</si>
  <si>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</si>
  <si>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</si>
  <si>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</si>
  <si>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</si>
  <si>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</si>
  <si>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</si>
  <si>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</si>
  <si>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</si>
  <si>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</si>
  <si>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</si>
  <si>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</si>
  <si>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</si>
  <si>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</si>
  <si>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</si>
  <si>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</si>
  <si>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</si>
  <si>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</si>
  <si>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</si>
  <si>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</si>
  <si>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</si>
  <si>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</si>
  <si>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</si>
  <si>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</si>
  <si>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</si>
  <si>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</si>
  <si>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</si>
  <si>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</si>
  <si>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</si>
  <si>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</si>
  <si>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</si>
  <si>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</si>
  <si>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</si>
  <si>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</si>
  <si>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</si>
  <si>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</si>
  <si>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</si>
  <si>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</si>
  <si>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</si>
  <si>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</si>
  <si>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</si>
  <si>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</si>
  <si>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</si>
  <si>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</si>
  <si>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</si>
  <si>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</si>
  <si>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</si>
  <si>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</si>
  <si>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</si>
  <si>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</si>
  <si>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</si>
  <si>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</si>
  <si>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</si>
  <si>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</si>
  <si>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</si>
  <si>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</si>
  <si>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</si>
  <si>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</si>
  <si>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</si>
  <si>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</si>
  <si>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</si>
  <si>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</si>
  <si>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</si>
  <si>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</si>
  <si>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</si>
  <si>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</si>
  <si>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</si>
  <si>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</si>
  <si>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</si>
  <si>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</si>
  <si>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</si>
  <si>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</si>
  <si>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</si>
  <si>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</si>
  <si>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</si>
  <si>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</si>
  <si>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</si>
  <si>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</si>
  <si>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</si>
  <si>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</si>
  <si>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</si>
  <si>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</si>
  <si>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</si>
  <si>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</si>
  <si>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</si>
  <si>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</si>
  <si>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</si>
  <si>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</si>
  <si>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</si>
  <si>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</si>
  <si>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</si>
  <si>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</si>
  <si>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</si>
  <si>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</si>
  <si>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</si>
  <si>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</si>
  <si>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</si>
  <si>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</si>
  <si>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</si>
  <si>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</si>
  <si>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</si>
  <si>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</si>
  <si>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</si>
  <si>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</si>
  <si>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</si>
  <si>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</si>
  <si>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</si>
  <si>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</si>
  <si>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</si>
  <si>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</si>
  <si>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</si>
  <si>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</si>
  <si>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</si>
  <si>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</si>
  <si>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</si>
  <si>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</si>
  <si>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</si>
  <si>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</si>
  <si>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</si>
  <si>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</si>
  <si>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</si>
  <si>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</si>
  <si>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</si>
  <si>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</si>
  <si>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</si>
  <si>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</si>
  <si>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</si>
  <si>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</si>
  <si>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</si>
  <si>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</si>
  <si>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</si>
  <si>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</si>
  <si>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</si>
  <si>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</si>
  <si>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</si>
  <si>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</si>
  <si>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</si>
  <si>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</si>
  <si>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</si>
  <si>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</si>
  <si>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</si>
  <si>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</si>
  <si>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</si>
  <si>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</si>
  <si>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</si>
  <si>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</si>
  <si>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</si>
  <si>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</si>
  <si>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</si>
  <si>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</si>
  <si>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</si>
  <si>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</si>
  <si>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</si>
  <si>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</si>
  <si>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</si>
  <si>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</si>
  <si>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</si>
  <si>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</si>
  <si>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</si>
  <si>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</si>
  <si>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</si>
  <si>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</si>
  <si>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</si>
  <si>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</si>
  <si>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</si>
  <si>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</si>
  <si>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</si>
  <si>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</si>
  <si>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</si>
  <si>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</si>
  <si>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</si>
  <si>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</si>
  <si>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</si>
  <si>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</si>
  <si>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</si>
  <si>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</si>
  <si>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</si>
  <si>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</si>
  <si>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</si>
  <si>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</si>
  <si>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</si>
  <si>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</si>
  <si>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</si>
  <si>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</si>
  <si>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</si>
  <si>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</si>
  <si>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</si>
  <si>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</si>
  <si>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</si>
  <si>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</si>
  <si>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</si>
  <si>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</si>
  <si>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</si>
  <si>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</si>
  <si>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</si>
  <si>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</si>
  <si>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</si>
  <si>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</si>
  <si>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</si>
  <si>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</si>
  <si>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</si>
  <si>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</si>
  <si>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</si>
  <si>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</si>
  <si>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</si>
  <si>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</si>
  <si>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</si>
  <si>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</si>
  <si>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</si>
  <si>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</si>
  <si>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</si>
  <si>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</si>
  <si>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</si>
  <si>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</si>
  <si>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</si>
  <si>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</si>
  <si>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</si>
  <si>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</si>
  <si>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</si>
  <si>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</si>
  <si>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</si>
  <si>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</si>
  <si>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</si>
  <si>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</si>
  <si>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</si>
  <si>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</si>
  <si>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</si>
  <si>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</si>
  <si>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</si>
  <si>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</si>
  <si>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</si>
  <si>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</si>
  <si>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</si>
  <si>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</si>
  <si>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</si>
  <si>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</si>
  <si>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</si>
  <si>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</si>
  <si>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</si>
  <si>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</si>
  <si>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</si>
  <si>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</si>
  <si>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</si>
  <si>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</si>
  <si>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</si>
  <si>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</si>
  <si>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</si>
  <si>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</si>
  <si>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</si>
  <si>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</si>
  <si>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</si>
  <si>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</si>
  <si>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</si>
  <si>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</si>
  <si>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</si>
  <si>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</si>
  <si>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</si>
  <si>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</si>
  <si>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</si>
  <si>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</si>
  <si>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</si>
  <si>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</si>
  <si>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</si>
  <si>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</si>
  <si>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</si>
  <si>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</si>
  <si>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</si>
  <si>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</si>
  <si>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</si>
  <si>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</si>
  <si>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</si>
  <si>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</si>
  <si>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</si>
  <si>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</si>
  <si>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</si>
  <si>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</si>
  <si>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</si>
  <si>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</si>
  <si>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</si>
  <si>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</si>
  <si>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</si>
  <si>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</si>
  <si>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</si>
  <si>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</si>
  <si>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</si>
  <si>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</si>
  <si>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</si>
  <si>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</si>
  <si>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</si>
  <si>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</si>
  <si>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</si>
  <si>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</si>
  <si>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</si>
  <si>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</si>
  <si>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</si>
  <si>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</si>
  <si>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</si>
  <si>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</si>
  <si>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</si>
  <si>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</si>
  <si>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</si>
  <si>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</si>
  <si>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</si>
  <si>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</si>
  <si>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</si>
  <si>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</si>
  <si>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</si>
  <si>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</si>
  <si>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</si>
  <si>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</si>
  <si>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</si>
  <si>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</si>
  <si>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</si>
  <si>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</si>
  <si>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</si>
  <si>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</si>
  <si>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</si>
  <si>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</si>
  <si>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</si>
  <si>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</si>
  <si>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</si>
  <si>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</si>
  <si>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</si>
  <si>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</si>
  <si>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</si>
  <si>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</si>
  <si>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</si>
  <si>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</si>
  <si>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</si>
  <si>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</si>
  <si>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</si>
  <si>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</si>
  <si>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</si>
  <si>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</si>
  <si>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</si>
  <si>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</si>
  <si>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</si>
  <si>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</si>
  <si>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</si>
  <si>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</si>
  <si>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</si>
  <si>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</si>
  <si>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</si>
  <si>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</si>
  <si>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</si>
  <si>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</si>
  <si>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</si>
  <si>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</si>
  <si>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</si>
  <si>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</si>
  <si>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</si>
  <si>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</si>
  <si>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</si>
  <si>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</si>
  <si>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</si>
  <si>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</si>
  <si>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</si>
  <si>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</si>
  <si>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</si>
  <si>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</si>
  <si>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</si>
  <si>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</si>
  <si>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</si>
  <si>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</si>
  <si>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</si>
  <si>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</si>
  <si>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</si>
  <si>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</si>
  <si>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</si>
  <si>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</si>
  <si>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</si>
  <si>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</si>
  <si>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</si>
  <si>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</si>
  <si>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</si>
  <si>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</si>
  <si>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</si>
  <si>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</si>
  <si>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</si>
  <si>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</si>
  <si>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</si>
  <si>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</si>
  <si>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</si>
  <si>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</si>
  <si>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</si>
  <si>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</si>
  <si>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</si>
  <si>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</si>
  <si>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</si>
  <si>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</si>
  <si>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</si>
  <si>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</si>
  <si>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</si>
  <si>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</si>
  <si>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</si>
  <si>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</si>
  <si>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</si>
  <si>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</si>
  <si>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</si>
  <si>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</si>
  <si>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</si>
  <si>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</si>
  <si>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</si>
  <si>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</si>
  <si>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</si>
  <si>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</si>
  <si>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</si>
  <si>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</si>
  <si>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</si>
  <si>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</si>
  <si>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</si>
  <si>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</si>
  <si>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</si>
  <si>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</si>
  <si>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</si>
  <si>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</si>
  <si>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</si>
  <si>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</si>
  <si>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</si>
  <si>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</si>
  <si>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</si>
  <si>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</si>
  <si>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</si>
  <si>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</si>
  <si>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</si>
  <si>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</si>
  <si>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</si>
  <si>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</si>
  <si>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</si>
  <si>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</si>
  <si>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</si>
  <si>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</si>
  <si>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</si>
  <si>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</si>
  <si>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</si>
  <si>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</si>
  <si>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</si>
  <si>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</si>
  <si>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</si>
  <si>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</si>
  <si>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</si>
  <si>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</si>
  <si>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</si>
  <si>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</si>
  <si>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</si>
  <si>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</si>
  <si>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</si>
  <si>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</si>
  <si>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</si>
  <si>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</si>
  <si>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</si>
  <si>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</si>
  <si>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</si>
  <si>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</si>
  <si>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</si>
  <si>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</si>
  <si>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</si>
  <si>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</si>
  <si>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</si>
  <si>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</si>
  <si>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</si>
  <si>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</si>
  <si>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</si>
  <si>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</si>
  <si>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</si>
  <si>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</si>
  <si>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</si>
  <si>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</si>
  <si>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</si>
  <si>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</si>
  <si>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</si>
  <si>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</si>
  <si>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</si>
  <si>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</si>
  <si>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</si>
  <si>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</si>
  <si>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</si>
  <si>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</si>
  <si>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</si>
  <si>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</si>
  <si>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</si>
  <si>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</si>
  <si>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</si>
  <si>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</si>
  <si>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</si>
  <si>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</si>
  <si>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</si>
  <si>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</si>
  <si>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</si>
  <si>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</si>
  <si>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</si>
  <si>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</si>
  <si>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</si>
  <si>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</si>
  <si>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</si>
  <si>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</si>
  <si>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</si>
  <si>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</si>
  <si>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</si>
  <si>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</si>
  <si>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</si>
  <si>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</si>
  <si>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</si>
  <si>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</si>
  <si>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</si>
  <si>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</si>
  <si>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</si>
  <si>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</si>
  <si>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</si>
  <si>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</si>
  <si>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</si>
  <si>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</si>
  <si>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</si>
  <si>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</si>
  <si>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</si>
  <si>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</si>
  <si>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</si>
  <si>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</si>
  <si>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</si>
  <si>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</si>
  <si>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</si>
  <si>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</si>
  <si>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</si>
  <si>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</si>
  <si>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</si>
  <si>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</si>
  <si>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</si>
  <si>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</si>
  <si>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</si>
  <si>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</si>
  <si>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</si>
  <si>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</si>
  <si>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</si>
  <si>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</si>
  <si>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</si>
  <si>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</si>
  <si>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</si>
  <si>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</si>
  <si>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</si>
  <si>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</si>
  <si>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</si>
  <si>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</si>
  <si>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</si>
  <si>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</si>
  <si>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</si>
  <si>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</si>
  <si>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</si>
  <si>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</si>
  <si>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</si>
  <si>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</si>
  <si>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</si>
  <si>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</si>
  <si>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</si>
  <si>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</si>
  <si>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</si>
  <si>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</si>
  <si>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</si>
  <si>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</si>
  <si>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</si>
  <si>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</si>
  <si>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</si>
  <si>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</si>
  <si>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</si>
  <si>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</si>
  <si>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</si>
  <si>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</si>
  <si>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</si>
  <si>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</si>
  <si>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</si>
  <si>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</si>
  <si>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</si>
  <si>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</si>
  <si>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</si>
  <si>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</si>
  <si>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</si>
  <si>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</si>
  <si>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</si>
  <si>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</si>
  <si>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</si>
  <si>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</si>
  <si>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</si>
  <si>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</si>
  <si>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</si>
  <si>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</si>
  <si>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</si>
  <si>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</si>
  <si>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</si>
  <si>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</si>
  <si>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</si>
  <si>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</si>
  <si>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</si>
  <si>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</si>
  <si>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</si>
  <si>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</si>
  <si>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</si>
  <si>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</si>
  <si>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</si>
  <si>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</si>
  <si>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</si>
  <si>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</si>
  <si>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</si>
  <si>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</si>
  <si>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</si>
  <si>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</si>
  <si>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</si>
  <si>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</si>
  <si>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</si>
  <si>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</si>
  <si>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</si>
  <si>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</si>
  <si>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</si>
  <si>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</si>
  <si>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</si>
  <si>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</si>
  <si>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</si>
  <si>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</si>
  <si>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</si>
  <si>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</si>
  <si>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</si>
  <si>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</si>
  <si>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</si>
  <si>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</si>
  <si>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</si>
  <si>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</si>
  <si>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</si>
  <si>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</si>
  <si>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</si>
  <si>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</si>
  <si>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</si>
  <si>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</si>
  <si>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</si>
  <si>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</si>
  <si>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</si>
  <si>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</si>
  <si>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</si>
  <si>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</si>
  <si>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</si>
  <si>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</si>
  <si>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</si>
  <si>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</si>
  <si>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</si>
  <si>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</si>
  <si>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</si>
  <si>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</si>
  <si>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</si>
  <si>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</si>
  <si>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</si>
  <si>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</si>
  <si>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</si>
  <si>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</si>
  <si>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</si>
  <si>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</si>
  <si>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</si>
  <si>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</si>
  <si>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</si>
  <si>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</si>
  <si>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</si>
  <si>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</si>
  <si>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</si>
  <si>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</si>
  <si>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</si>
  <si>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</si>
  <si>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</si>
  <si>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</si>
  <si>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</si>
  <si>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</si>
  <si>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</si>
  <si>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</si>
  <si>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</si>
  <si>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</si>
  <si>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</si>
  <si>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</si>
  <si>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</si>
  <si>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</si>
  <si>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</si>
  <si>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</si>
  <si>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</si>
  <si>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</si>
  <si>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</si>
  <si>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</si>
  <si>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</si>
  <si>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</si>
  <si>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</si>
  <si>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</si>
  <si>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</si>
  <si>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</si>
  <si>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</si>
  <si>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</si>
  <si>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</si>
  <si>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</si>
  <si>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</si>
  <si>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</si>
  <si>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</si>
  <si>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</si>
  <si>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</si>
  <si>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</si>
  <si>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</si>
  <si>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</si>
  <si>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</si>
  <si>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</si>
  <si>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</si>
  <si>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</si>
  <si>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</si>
  <si>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</si>
  <si>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</si>
  <si>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</si>
  <si>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</si>
  <si>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</si>
  <si>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</si>
  <si>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</si>
  <si>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</si>
  <si>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</si>
  <si>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</si>
  <si>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</si>
  <si>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</si>
  <si>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</si>
  <si>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</si>
  <si>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</si>
  <si>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</si>
  <si>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</si>
  <si>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</si>
  <si>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</si>
  <si>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</si>
  <si>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</si>
  <si>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</si>
  <si>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</si>
  <si>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</si>
  <si>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</si>
  <si>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</si>
  <si>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</si>
  <si>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</si>
  <si>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</si>
  <si>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</si>
  <si>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</si>
  <si>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</si>
  <si>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</si>
  <si>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</si>
  <si>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</si>
  <si>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</si>
  <si>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</si>
  <si>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</si>
  <si>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</si>
  <si>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</si>
  <si>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</si>
  <si>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</si>
  <si>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</si>
  <si>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</si>
  <si>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</si>
  <si>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</si>
  <si>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</si>
  <si>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</si>
  <si>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</si>
  <si>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</si>
  <si>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</si>
  <si>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</si>
  <si>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</si>
  <si>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</si>
  <si>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</si>
  <si>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</si>
  <si>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</si>
  <si>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</si>
  <si>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</si>
  <si>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</si>
  <si>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</si>
  <si>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</si>
  <si>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</si>
  <si>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</si>
  <si>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</si>
  <si>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</si>
  <si>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</si>
  <si>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</si>
  <si>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</si>
  <si>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</si>
  <si>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</si>
  <si>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</si>
  <si>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</si>
  <si>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</si>
  <si>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</si>
  <si>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</si>
  <si>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</si>
  <si>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</si>
  <si>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</si>
  <si>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</si>
  <si>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</si>
  <si>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</si>
  <si>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</si>
  <si>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</si>
  <si>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</si>
  <si>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</si>
  <si>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</si>
  <si>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</si>
  <si>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</si>
  <si>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</si>
  <si>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</si>
  <si>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</si>
  <si>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</si>
  <si>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</si>
  <si>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</si>
  <si>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</si>
  <si>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</si>
  <si>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</si>
  <si>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</si>
  <si>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</si>
  <si>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</si>
  <si>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</si>
  <si>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</si>
  <si>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</si>
  <si>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</si>
  <si>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</si>
  <si>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</si>
  <si>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</si>
  <si>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</si>
  <si>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</si>
  <si>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</si>
  <si>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</si>
  <si>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</si>
  <si>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</si>
  <si>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</si>
  <si>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</si>
  <si>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</si>
  <si>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</si>
  <si>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</si>
  <si>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</si>
  <si>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</si>
  <si>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</si>
  <si>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</si>
  <si>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</si>
  <si>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</si>
  <si>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</si>
  <si>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</si>
  <si>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</si>
  <si>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</si>
  <si>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</si>
  <si>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</si>
  <si>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</si>
  <si>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</si>
  <si>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</si>
  <si>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</si>
  <si>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</si>
  <si>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</si>
  <si>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</si>
  <si>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</si>
  <si>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</si>
  <si>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</si>
  <si>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</si>
  <si>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</si>
  <si>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</si>
  <si>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</si>
  <si>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</si>
  <si>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</si>
  <si>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</si>
  <si>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</si>
  <si>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</si>
  <si>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</si>
  <si>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</si>
  <si>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</si>
  <si>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</si>
  <si>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</si>
  <si>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</si>
  <si>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</si>
  <si>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</si>
  <si>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</si>
  <si>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</si>
  <si>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</si>
  <si>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</si>
  <si>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</si>
  <si>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</si>
  <si>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</si>
  <si>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</si>
  <si>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</si>
  <si>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</si>
  <si>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</si>
  <si>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</si>
  <si>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</si>
  <si>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</si>
  <si>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</si>
  <si>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</si>
  <si>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</si>
  <si>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</si>
  <si>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</si>
  <si>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</si>
  <si>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</si>
  <si>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</si>
  <si>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</si>
  <si>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</si>
  <si>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</si>
  <si>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</si>
  <si>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</si>
  <si>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</si>
  <si>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</si>
  <si>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</si>
  <si>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</si>
  <si>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</si>
  <si>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</si>
  <si>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</si>
  <si>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</si>
  <si>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</si>
  <si>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</si>
  <si>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</si>
  <si>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</si>
  <si>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</si>
  <si>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</si>
  <si>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</si>
  <si>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</si>
  <si>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</si>
  <si>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</si>
  <si>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</si>
  <si>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</si>
  <si>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</si>
  <si>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</si>
  <si>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</si>
  <si>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</si>
  <si>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</si>
  <si>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</si>
  <si>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</si>
  <si>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</si>
  <si>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</si>
  <si>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</si>
  <si>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</si>
  <si>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</si>
  <si>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</si>
  <si>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</si>
  <si>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</si>
  <si>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</si>
  <si>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</si>
  <si>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</si>
  <si>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</si>
  <si>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</si>
  <si>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</si>
  <si>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</si>
  <si>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</si>
  <si>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</si>
  <si>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</si>
  <si>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</si>
  <si>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</si>
  <si>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</si>
  <si>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</si>
  <si>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</si>
  <si>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</si>
  <si>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</si>
  <si>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</si>
  <si>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</si>
  <si>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</si>
  <si>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</si>
  <si>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</si>
  <si>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</si>
  <si>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</si>
  <si>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</si>
  <si>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</si>
  <si>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</si>
  <si>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</si>
  <si>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</si>
  <si>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</si>
  <si>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</si>
  <si>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</si>
  <si>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</si>
  <si>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</si>
  <si>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</si>
  <si>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</si>
  <si>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</si>
  <si>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</si>
  <si>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</si>
  <si>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</si>
  <si>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</si>
  <si>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</si>
  <si>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</si>
  <si>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</si>
  <si>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</si>
  <si>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</si>
  <si>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</si>
  <si>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</si>
  <si>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</si>
  <si>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</si>
  <si>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</si>
  <si>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</si>
  <si>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</si>
  <si>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</si>
  <si>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</si>
  <si>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</si>
  <si>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</si>
  <si>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</si>
  <si>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</si>
  <si>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</si>
  <si>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</si>
  <si>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</si>
  <si>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</si>
  <si>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</si>
  <si>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</si>
  <si>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</si>
  <si>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</si>
  <si>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</si>
  <si>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</si>
  <si>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</si>
  <si>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</si>
  <si>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</si>
  <si>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</si>
  <si>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</si>
  <si>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</si>
  <si>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</si>
  <si>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</si>
  <si>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</si>
  <si>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</si>
  <si>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</si>
  <si>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</si>
  <si>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</si>
  <si>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</si>
  <si>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</si>
  <si>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</si>
  <si>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</si>
  <si>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</si>
  <si>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</si>
  <si>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</si>
  <si>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</si>
  <si>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</si>
  <si>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</si>
  <si>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</si>
  <si>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</si>
  <si>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</si>
  <si>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</si>
  <si>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</si>
  <si>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</si>
  <si>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</si>
  <si>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</si>
  <si>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</si>
  <si>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</si>
  <si>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</si>
  <si>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</si>
  <si>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</si>
  <si>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</si>
  <si>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</si>
  <si>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</si>
  <si>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</si>
  <si>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</si>
  <si>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</si>
  <si>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</si>
  <si>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</si>
  <si>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</si>
  <si>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</si>
  <si>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</si>
  <si>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</si>
  <si>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</si>
  <si>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</si>
  <si>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</si>
  <si>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</si>
  <si>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</si>
  <si>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</si>
  <si>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</si>
  <si>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</si>
  <si>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</si>
  <si>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</si>
  <si>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</si>
  <si>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</si>
  <si>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</si>
  <si>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</si>
  <si>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</si>
  <si>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</si>
  <si>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</si>
  <si>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</si>
  <si>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</si>
  <si>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</si>
  <si>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</si>
  <si>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</si>
  <si>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</si>
  <si>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</si>
  <si>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</si>
  <si>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</si>
  <si>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</si>
  <si>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</si>
  <si>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</si>
  <si>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</si>
  <si>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</si>
  <si>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</si>
  <si>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</si>
  <si>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</si>
  <si>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</si>
  <si>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</si>
  <si>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</si>
  <si>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</si>
  <si>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</si>
  <si>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</si>
  <si>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</si>
  <si>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</si>
  <si>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</si>
  <si>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</si>
  <si>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</si>
  <si>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</si>
  <si>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</si>
  <si>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</si>
  <si>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</si>
  <si>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</si>
  <si>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</si>
  <si>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</si>
  <si>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</si>
  <si>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</si>
  <si>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</si>
  <si>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</si>
  <si>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</si>
  <si>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</si>
  <si>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</si>
  <si>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</si>
  <si>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</si>
  <si>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</si>
  <si>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</si>
  <si>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</si>
  <si>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</si>
  <si>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</si>
  <si>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</si>
  <si>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</si>
  <si>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</si>
  <si>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</si>
  <si>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</si>
  <si>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</si>
  <si>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</si>
  <si>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</si>
  <si>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</si>
  <si>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</si>
  <si>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</si>
  <si>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</si>
  <si>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</si>
  <si>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</si>
  <si>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</si>
  <si>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</si>
  <si>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</si>
  <si>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</si>
  <si>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</si>
  <si>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</si>
  <si>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</si>
  <si>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</si>
  <si>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</si>
  <si>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</si>
  <si>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</si>
  <si>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</si>
  <si>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</si>
  <si>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</si>
  <si>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</si>
  <si>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</si>
  <si>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</si>
  <si>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</si>
  <si>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</si>
  <si>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</si>
  <si>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</si>
  <si>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</si>
  <si>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</si>
  <si>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</si>
  <si>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</si>
  <si>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</si>
  <si>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</si>
  <si>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</si>
  <si>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</si>
  <si>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</si>
  <si>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</si>
  <si>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</si>
  <si>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</si>
  <si>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</si>
  <si>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</si>
  <si>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</si>
  <si>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</si>
  <si>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</si>
  <si>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</si>
  <si>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</si>
  <si>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</si>
  <si>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</si>
  <si>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</si>
  <si>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</si>
  <si>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</si>
  <si>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</si>
  <si>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</si>
  <si>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</si>
  <si>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</si>
  <si>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</si>
  <si>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</si>
  <si>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</si>
  <si>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</si>
  <si>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</si>
  <si>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</si>
  <si>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</si>
  <si>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</si>
  <si>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</si>
  <si>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</si>
  <si>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</si>
  <si>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</si>
  <si>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</si>
  <si>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</si>
  <si>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</si>
  <si>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</si>
  <si>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</si>
  <si>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</si>
  <si>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</si>
  <si>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</si>
  <si>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</si>
  <si>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</si>
  <si>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</si>
  <si>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</si>
  <si>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</si>
  <si>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</si>
  <si>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</si>
  <si>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</si>
  <si>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</si>
  <si>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</si>
  <si>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</si>
  <si>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</si>
  <si>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</si>
  <si>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</si>
  <si>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</si>
  <si>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</si>
  <si>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</si>
  <si>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</si>
  <si>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</si>
  <si>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</si>
  <si>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</si>
  <si>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</si>
  <si>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</si>
  <si>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</si>
  <si>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</si>
  <si>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</si>
  <si>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</si>
  <si>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</si>
  <si>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</si>
  <si>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</si>
  <si>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</si>
  <si>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</si>
  <si>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</si>
  <si>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</si>
  <si>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</si>
  <si>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</si>
  <si>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</si>
  <si>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</si>
  <si>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</si>
  <si>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</si>
  <si>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</si>
  <si>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</si>
  <si>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</si>
  <si>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</si>
  <si>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</si>
  <si>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</si>
  <si>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</si>
  <si>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</si>
  <si>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</si>
  <si>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</si>
  <si>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</si>
  <si>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</si>
  <si>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</si>
  <si>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</si>
  <si>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</si>
  <si>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</si>
  <si>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</si>
  <si>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</si>
  <si>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</si>
  <si>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</si>
  <si>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</si>
  <si>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</si>
  <si>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</si>
  <si>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</si>
  <si>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</si>
  <si>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</si>
  <si>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</si>
  <si>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</si>
  <si>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</si>
  <si>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</si>
  <si>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</si>
  <si>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</si>
  <si>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</si>
  <si>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</si>
  <si>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</si>
  <si>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</si>
  <si>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</si>
  <si>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</si>
  <si>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</si>
  <si>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</si>
  <si>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</si>
  <si>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</si>
  <si>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</si>
  <si>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</si>
  <si>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</si>
  <si>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</si>
  <si>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</si>
  <si>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</si>
  <si>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</si>
  <si>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</si>
  <si>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</si>
  <si>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</si>
  <si>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</si>
  <si>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</si>
  <si>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</si>
  <si>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</si>
  <si>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</si>
  <si>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</si>
  <si>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</si>
  <si>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</si>
  <si>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</si>
  <si>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</si>
  <si>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</si>
  <si>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</si>
  <si>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</si>
  <si>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</si>
  <si>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</si>
  <si>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</si>
  <si>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</si>
  <si>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</si>
  <si>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</si>
  <si>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</si>
  <si>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</si>
  <si>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</si>
  <si>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</si>
  <si>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</si>
  <si>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</si>
  <si>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</si>
  <si>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</si>
  <si>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</si>
  <si>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</si>
  <si>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</si>
  <si>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</si>
  <si>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</si>
  <si>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</si>
  <si>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</si>
  <si>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</si>
  <si>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</si>
  <si>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</si>
  <si>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</si>
  <si>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</si>
  <si>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</si>
  <si>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</si>
  <si>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</si>
  <si>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</si>
  <si>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</si>
  <si>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</si>
  <si>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</si>
  <si>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</si>
  <si>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</si>
  <si>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</si>
  <si>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</si>
  <si>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</si>
  <si>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</si>
  <si>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</si>
  <si>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</si>
  <si>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</si>
  <si>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</si>
  <si>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</si>
  <si>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</si>
  <si>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</si>
  <si>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</si>
  <si>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</si>
  <si>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</si>
  <si>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</si>
  <si>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</si>
  <si>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</si>
  <si>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</si>
  <si>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</si>
  <si>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</si>
  <si>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</si>
  <si>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</si>
  <si>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</si>
  <si>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</si>
  <si>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</si>
  <si>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</si>
  <si>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</si>
  <si>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</si>
  <si>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</si>
  <si>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</si>
  <si>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</si>
  <si>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</si>
  <si>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</si>
  <si>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</si>
  <si>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</si>
  <si>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</si>
  <si>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</si>
  <si>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</si>
  <si>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</si>
  <si>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</si>
  <si>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</si>
  <si>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</si>
  <si>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</si>
  <si>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</si>
  <si>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</si>
  <si>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</si>
  <si>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</si>
  <si>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</si>
  <si>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</si>
  <si>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</si>
  <si>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</si>
  <si>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</si>
  <si>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</si>
  <si>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</si>
  <si>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</si>
  <si>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</si>
  <si>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</si>
  <si>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</si>
  <si>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</si>
  <si>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</si>
  <si>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</si>
  <si>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</si>
  <si>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</si>
  <si>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</si>
  <si>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</si>
  <si>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</si>
  <si>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</si>
  <si>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</si>
  <si>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</si>
  <si>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</si>
  <si>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</si>
  <si>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</si>
  <si>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</si>
  <si>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</si>
  <si>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</si>
  <si>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</si>
  <si>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</si>
  <si>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</si>
  <si>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</si>
  <si>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</si>
  <si>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</si>
  <si>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</si>
  <si>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</si>
  <si>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</si>
  <si>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</si>
  <si>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</si>
  <si>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</si>
  <si>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</si>
  <si>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</si>
  <si>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</si>
  <si>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</si>
  <si>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</si>
  <si>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</si>
  <si>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</si>
  <si>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</si>
  <si>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</si>
  <si>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</si>
  <si>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</si>
  <si>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</si>
  <si>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</si>
  <si>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</si>
  <si>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</si>
  <si>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</si>
  <si>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</si>
  <si>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</si>
  <si>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</si>
  <si>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</si>
  <si>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</si>
  <si>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</si>
  <si>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</si>
  <si>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</si>
  <si>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</si>
  <si>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</si>
  <si>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</si>
  <si>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</si>
  <si>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</si>
  <si>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</si>
  <si>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</si>
  <si>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</si>
  <si>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</si>
  <si>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</si>
  <si>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</si>
  <si>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</si>
  <si>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</si>
  <si>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</si>
  <si>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</si>
  <si>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</si>
  <si>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</si>
  <si>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</si>
  <si>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</si>
  <si>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</si>
  <si>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</si>
  <si>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</si>
  <si>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</si>
  <si>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</si>
  <si>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</si>
  <si>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</si>
  <si>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</si>
  <si>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</si>
  <si>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</si>
  <si>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</si>
  <si>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</si>
  <si>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</si>
  <si>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</si>
  <si>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</si>
  <si>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</si>
  <si>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</si>
  <si>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</si>
  <si>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</si>
  <si>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</si>
  <si>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</si>
  <si>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</si>
  <si>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</si>
  <si>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</si>
  <si>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</si>
  <si>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</si>
  <si>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</si>
  <si>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</si>
  <si>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</si>
  <si>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</si>
  <si>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</si>
  <si>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</si>
  <si>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</si>
  <si>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</si>
  <si>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</si>
  <si>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</si>
  <si>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</si>
  <si>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</si>
  <si>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</si>
  <si>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</si>
  <si>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</si>
  <si>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</si>
  <si>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</si>
  <si>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</si>
  <si>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</si>
  <si>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</si>
  <si>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</si>
  <si>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</si>
  <si>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</si>
  <si>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</si>
  <si>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</si>
  <si>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</si>
  <si>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</si>
  <si>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</si>
  <si>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</si>
  <si>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</si>
  <si>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</si>
  <si>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</si>
  <si>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</si>
  <si>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</si>
  <si>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</si>
  <si>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</si>
  <si>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</si>
  <si>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</si>
  <si>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</si>
  <si>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</si>
  <si>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</si>
  <si>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</si>
  <si>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</si>
  <si>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</si>
  <si>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</si>
  <si>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</si>
  <si>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</si>
  <si>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</si>
  <si>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</si>
  <si>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</si>
  <si>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</si>
  <si>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</si>
  <si>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</si>
  <si>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</si>
  <si>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</si>
  <si>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</si>
  <si>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</si>
  <si>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</si>
  <si>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</si>
  <si>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</si>
  <si>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</si>
  <si>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</si>
  <si>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</si>
  <si>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</si>
  <si>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</si>
  <si>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</si>
  <si>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</si>
  <si>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</si>
  <si>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</si>
  <si>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</si>
  <si>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</si>
  <si>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</si>
  <si>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</si>
  <si>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</si>
  <si>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</si>
  <si>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</si>
  <si>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</si>
  <si>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</si>
  <si>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</si>
  <si>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</si>
  <si>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</si>
  <si>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</si>
  <si>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</si>
  <si>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</si>
  <si>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</si>
  <si>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</si>
  <si>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</si>
  <si>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</si>
  <si>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</si>
  <si>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</si>
  <si>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</si>
  <si>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</si>
  <si>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</si>
  <si>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</si>
  <si>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</si>
  <si>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</si>
  <si>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</si>
  <si>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</si>
  <si>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</si>
  <si>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</si>
  <si>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</si>
  <si>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</si>
  <si>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</si>
  <si>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</si>
  <si>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</si>
  <si>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</si>
  <si>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</si>
  <si>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</si>
  <si>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</si>
  <si>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</si>
  <si>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</si>
  <si>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</si>
  <si>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</si>
  <si>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</si>
  <si>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</si>
  <si>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</si>
  <si>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</si>
  <si>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</si>
  <si>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</si>
  <si>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</si>
  <si>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</si>
  <si>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</si>
  <si>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</si>
  <si>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</si>
  <si>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</si>
  <si>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</si>
  <si>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</si>
  <si>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</si>
  <si>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</si>
  <si>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</si>
  <si>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</si>
  <si>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</si>
  <si>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</si>
  <si>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</si>
  <si>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</si>
  <si>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</si>
  <si>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</si>
  <si>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</si>
  <si>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</si>
  <si>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</si>
  <si>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</si>
  <si>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</si>
  <si>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</si>
  <si>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</si>
  <si>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</si>
  <si>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</si>
  <si>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</si>
  <si>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</si>
  <si>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</si>
  <si>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</si>
  <si>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</si>
  <si>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</si>
  <si>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</si>
  <si>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</si>
  <si>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</si>
  <si>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</si>
  <si>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</si>
  <si>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</si>
  <si>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</si>
  <si>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</si>
  <si>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</si>
  <si>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</si>
  <si>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</si>
  <si>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</si>
  <si>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</si>
  <si>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</si>
  <si>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</si>
  <si>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</si>
  <si>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</si>
  <si>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</si>
  <si>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</si>
  <si>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</si>
  <si>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</si>
  <si>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</si>
  <si>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</si>
  <si>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</si>
  <si>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</si>
  <si>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</si>
  <si>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</si>
  <si>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</si>
  <si>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</si>
  <si>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</si>
  <si>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</si>
  <si>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</si>
  <si>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</si>
  <si>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</si>
  <si>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</si>
  <si>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</si>
  <si>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</si>
  <si>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</si>
  <si>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</si>
  <si>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</si>
  <si>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</si>
  <si>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</si>
  <si>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</si>
  <si>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</si>
  <si>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</si>
  <si>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</si>
  <si>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</si>
  <si>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</si>
  <si>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</si>
  <si>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</si>
  <si>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</si>
  <si>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</si>
  <si>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</si>
  <si>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</si>
  <si>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</si>
  <si>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</si>
  <si>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</si>
  <si>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</si>
  <si>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</si>
  <si>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</si>
  <si>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</si>
  <si>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</si>
  <si>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</si>
  <si>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</si>
  <si>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</si>
  <si>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</si>
  <si>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</si>
  <si>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</si>
  <si>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</si>
  <si>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</si>
  <si>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</si>
  <si>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</si>
  <si>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</si>
  <si>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</si>
  <si>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</si>
  <si>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</si>
  <si>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</si>
  <si>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</si>
  <si>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</si>
  <si>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</si>
  <si>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</si>
  <si>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</si>
  <si>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</si>
  <si>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</si>
  <si>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</si>
  <si>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</si>
  <si>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</si>
  <si>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</si>
  <si>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</si>
  <si>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</si>
  <si>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</si>
  <si>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</si>
  <si>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</si>
  <si>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</si>
  <si>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</si>
  <si>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</si>
  <si>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</si>
  <si>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</si>
  <si>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</si>
  <si>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</si>
  <si>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</si>
  <si>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</si>
  <si>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</si>
  <si>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</si>
  <si>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</si>
  <si>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</si>
  <si>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</si>
  <si>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</si>
  <si>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</si>
  <si>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</si>
  <si>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</si>
  <si>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</si>
  <si>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</si>
  <si>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</si>
  <si>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</si>
  <si>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</si>
  <si>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</si>
  <si>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</si>
  <si>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</si>
  <si>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</si>
  <si>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</si>
  <si>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</si>
  <si>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</si>
  <si>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</si>
  <si>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</si>
  <si>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</si>
  <si>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</si>
  <si>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</si>
  <si>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</si>
  <si>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</si>
  <si>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</si>
  <si>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</si>
  <si>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</si>
  <si>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</si>
  <si>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</si>
  <si>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</si>
  <si>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</si>
  <si>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</si>
  <si>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</si>
  <si>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</si>
  <si>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</si>
  <si>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</si>
  <si>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</si>
  <si>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</si>
  <si>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</si>
  <si>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</si>
  <si>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</si>
  <si>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</si>
  <si>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</si>
  <si>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</si>
  <si>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</si>
  <si>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</si>
  <si>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</si>
  <si>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</si>
  <si>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</si>
  <si>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</si>
  <si>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</si>
  <si>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</si>
  <si>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</si>
  <si>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</si>
  <si>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</si>
  <si>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</si>
  <si>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</si>
  <si>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</si>
  <si>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</si>
  <si>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</si>
  <si>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</si>
  <si>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</si>
  <si>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</si>
  <si>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</si>
  <si>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</si>
  <si>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</si>
  <si>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</si>
  <si>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</si>
  <si>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</si>
  <si>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</si>
  <si>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</si>
  <si>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</si>
  <si>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</si>
  <si>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</si>
  <si>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</si>
  <si>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</si>
  <si>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</si>
  <si>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</si>
  <si>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</si>
  <si>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</si>
  <si>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</si>
  <si>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</si>
  <si>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</si>
  <si>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</si>
  <si>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</si>
  <si>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</si>
  <si>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</si>
  <si>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</si>
  <si>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</si>
  <si>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</si>
  <si>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</si>
  <si>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</si>
  <si>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</si>
  <si>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</si>
  <si>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</si>
  <si>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</si>
  <si>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</si>
  <si>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</si>
  <si>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</si>
  <si>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</si>
  <si>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</si>
  <si>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</si>
  <si>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</si>
  <si>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</si>
  <si>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</si>
  <si>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</si>
  <si>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</si>
  <si>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</si>
  <si>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</si>
  <si>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</si>
  <si>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</si>
  <si>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</si>
  <si>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</si>
  <si>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</si>
  <si>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</si>
  <si>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</si>
  <si>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</si>
  <si>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</si>
  <si>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</si>
  <si>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</si>
  <si>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</si>
  <si>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</si>
  <si>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</si>
  <si>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</si>
  <si>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</si>
  <si>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</si>
  <si>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</si>
  <si>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</si>
  <si>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</si>
  <si>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</si>
  <si>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</si>
  <si>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</si>
  <si>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</si>
  <si>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</si>
  <si>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</si>
  <si>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</si>
  <si>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</si>
  <si>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</si>
  <si>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</si>
  <si>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</si>
  <si>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</si>
  <si>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</si>
  <si>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</si>
  <si>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</si>
  <si>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</si>
  <si>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</si>
  <si>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</si>
  <si>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</si>
  <si>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</si>
  <si>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</si>
  <si>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</si>
  <si>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</si>
  <si>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</si>
  <si>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</si>
  <si>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</si>
  <si>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</si>
  <si>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</si>
  <si>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</si>
  <si>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</si>
  <si>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</si>
  <si>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</si>
  <si>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</si>
  <si>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</si>
  <si>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</si>
  <si>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</si>
  <si>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</si>
  <si>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</si>
  <si>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</si>
  <si>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</si>
  <si>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</si>
  <si>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</si>
  <si>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</si>
  <si>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</si>
  <si>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</si>
  <si>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</si>
  <si>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</si>
  <si>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</si>
  <si>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</si>
  <si>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</si>
  <si>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</si>
  <si>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</si>
  <si>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</si>
  <si>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</si>
  <si>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</si>
  <si>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</si>
  <si>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</si>
  <si>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</si>
  <si>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</si>
  <si>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</si>
  <si>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</si>
  <si>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</si>
  <si>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</si>
  <si>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</si>
  <si>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</si>
  <si>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</si>
  <si>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</si>
  <si>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</si>
  <si>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</si>
  <si>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</si>
  <si>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</si>
  <si>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</si>
  <si>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</si>
  <si>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</si>
  <si>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</si>
  <si>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</si>
  <si>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</si>
  <si>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</si>
  <si>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</si>
  <si>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</si>
  <si>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</si>
  <si>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</si>
  <si>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</si>
  <si>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</si>
  <si>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</si>
  <si>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</si>
  <si>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</si>
  <si>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</si>
  <si>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</si>
  <si>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</si>
  <si>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</si>
  <si>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</si>
  <si>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</si>
  <si>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</si>
  <si>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</si>
  <si>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</si>
  <si>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</si>
  <si>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</si>
  <si>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</si>
  <si>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</si>
  <si>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</si>
  <si>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</si>
  <si>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</si>
  <si>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</si>
  <si>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</si>
  <si>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</si>
  <si>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</si>
  <si>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</si>
  <si>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</si>
  <si>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</si>
  <si>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</si>
  <si>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</si>
  <si>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</si>
  <si>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</si>
  <si>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</si>
  <si>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</si>
  <si>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</si>
  <si>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</si>
  <si>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</si>
  <si>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</si>
  <si>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</si>
  <si>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</si>
  <si>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</si>
  <si>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</si>
  <si>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</si>
  <si>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</si>
  <si>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</si>
  <si>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</si>
  <si>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</si>
  <si>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</si>
  <si>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</si>
  <si>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</si>
  <si>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</si>
  <si>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</si>
  <si>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</si>
  <si>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</si>
  <si>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</si>
  <si>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</si>
  <si>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</si>
  <si>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</si>
  <si>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</si>
  <si>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</si>
  <si>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</si>
  <si>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</si>
  <si>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</si>
  <si>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</si>
  <si>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</si>
  <si>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</si>
  <si>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</si>
  <si>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</si>
  <si>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</si>
  <si>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</si>
  <si>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</si>
  <si>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</si>
  <si>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</si>
  <si>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</si>
  <si>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</si>
  <si>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</si>
  <si>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</si>
  <si>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</si>
  <si>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</si>
  <si>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</si>
  <si>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</si>
  <si>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</si>
  <si>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</si>
  <si>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</si>
  <si>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</si>
  <si>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</si>
  <si>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</si>
  <si>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</si>
  <si>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</si>
  <si>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</si>
  <si>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</si>
  <si>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</si>
  <si>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</si>
  <si>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</si>
  <si>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</si>
  <si>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</si>
  <si>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</si>
  <si>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</si>
  <si>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</si>
  <si>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</si>
  <si>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</si>
  <si>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</si>
  <si>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</si>
  <si>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</si>
  <si>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</si>
  <si>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</si>
  <si>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</si>
  <si>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</si>
  <si>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</si>
  <si>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</si>
  <si>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</si>
  <si>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</si>
  <si>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</si>
  <si>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</si>
  <si>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</si>
  <si>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</si>
  <si>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</si>
  <si>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</si>
  <si>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</si>
  <si>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</si>
  <si>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</si>
  <si>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</si>
  <si>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</si>
  <si>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</si>
  <si>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</si>
  <si>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</si>
  <si>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</si>
  <si>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</si>
  <si>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</si>
  <si>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</si>
  <si>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</si>
  <si>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</si>
  <si>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</si>
  <si>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</si>
  <si>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</si>
  <si>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</si>
  <si>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</si>
  <si>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</si>
  <si>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</si>
  <si>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</si>
  <si>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</si>
  <si>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</si>
  <si>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</si>
  <si>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</si>
  <si>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</si>
  <si>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</si>
  <si>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</si>
  <si>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</si>
  <si>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</si>
  <si>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</si>
  <si>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</si>
  <si>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</si>
  <si>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</si>
  <si>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</si>
  <si>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</si>
  <si>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</si>
  <si>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</si>
  <si>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</si>
  <si>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</si>
  <si>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</si>
  <si>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</si>
  <si>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</si>
  <si>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</si>
  <si>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</si>
  <si>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</si>
  <si>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</si>
  <si>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</si>
  <si>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</si>
  <si>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</si>
  <si>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</si>
  <si>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</si>
  <si>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</si>
  <si>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</si>
  <si>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</si>
  <si>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</si>
  <si>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</si>
  <si>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</si>
  <si>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</si>
  <si>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</si>
  <si>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</si>
  <si>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</si>
  <si>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</si>
  <si>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</si>
  <si>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</si>
  <si>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</si>
  <si>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</si>
  <si>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</si>
  <si>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</si>
  <si>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</si>
  <si>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</si>
  <si>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</si>
  <si>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</si>
  <si>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</si>
  <si>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</si>
  <si>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</si>
  <si>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</si>
  <si>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</si>
  <si>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</si>
  <si>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</si>
  <si>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</si>
  <si>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</si>
  <si>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</si>
  <si>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</si>
  <si>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</si>
  <si>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</si>
  <si>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</si>
  <si>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</si>
  <si>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</si>
  <si>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</si>
  <si>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</si>
  <si>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</si>
  <si>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</si>
  <si>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</si>
  <si>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</si>
  <si>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</si>
  <si>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</si>
  <si>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</si>
  <si>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</si>
  <si>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</si>
  <si>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</si>
  <si>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</si>
  <si>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</si>
  <si>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</si>
  <si>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</si>
  <si>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</si>
  <si>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</si>
  <si>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</si>
  <si>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</si>
  <si>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</si>
  <si>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</si>
  <si>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</si>
  <si>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</si>
  <si>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</si>
  <si>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</si>
  <si>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</si>
  <si>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</si>
  <si>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</si>
  <si>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</si>
  <si>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</si>
  <si>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</si>
  <si>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</si>
  <si>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</si>
  <si>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</si>
  <si>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</si>
  <si>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</si>
  <si>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</si>
  <si>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</si>
  <si>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</si>
  <si>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</si>
  <si>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</si>
  <si>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</si>
  <si>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</si>
  <si>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</si>
  <si>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</si>
  <si>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</si>
  <si>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</si>
  <si>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</si>
  <si>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</si>
  <si>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</si>
  <si>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</si>
  <si>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</si>
  <si>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</si>
  <si>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</si>
  <si>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</si>
  <si>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</si>
  <si>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</si>
  <si>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</si>
  <si>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</si>
  <si>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</si>
  <si>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</si>
  <si>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</si>
  <si>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</si>
  <si>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</si>
  <si>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</si>
  <si>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</si>
  <si>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</si>
  <si>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</si>
  <si>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</si>
  <si>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</si>
  <si>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</si>
  <si>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</si>
  <si>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</si>
  <si>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</si>
  <si>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</si>
  <si>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</si>
  <si>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</si>
  <si>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</si>
  <si>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</si>
  <si>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</si>
  <si>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</si>
  <si>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</si>
  <si>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</si>
  <si>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</si>
  <si>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</si>
  <si>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</si>
  <si>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</si>
  <si>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</si>
  <si>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</si>
  <si>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</si>
  <si>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</si>
  <si>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</si>
  <si>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</si>
  <si>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</si>
  <si>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</si>
  <si>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</si>
  <si>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</si>
  <si>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</si>
  <si>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</si>
  <si>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</si>
  <si>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</si>
  <si>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</si>
  <si>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</si>
  <si>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</si>
  <si>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</si>
  <si>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</si>
  <si>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</si>
  <si>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</si>
  <si>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</si>
  <si>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</si>
  <si>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</si>
  <si>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</si>
  <si>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</si>
  <si>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</si>
  <si>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</si>
  <si>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</si>
  <si>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</si>
  <si>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</si>
  <si>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</si>
  <si>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</si>
  <si>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</si>
  <si>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</si>
  <si>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</si>
  <si>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</si>
  <si>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</si>
  <si>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</si>
  <si>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</si>
  <si>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</si>
  <si>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</si>
  <si>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</si>
  <si>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</si>
  <si>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</si>
  <si>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</si>
  <si>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</si>
  <si>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</si>
  <si>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</si>
  <si>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</si>
  <si>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</si>
  <si>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</si>
  <si>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</si>
  <si>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</si>
  <si>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</si>
  <si>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</si>
  <si>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</si>
  <si>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</si>
  <si>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</si>
  <si>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</si>
  <si>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</si>
  <si>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</si>
  <si>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</si>
  <si>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</si>
  <si>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</si>
  <si>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</si>
  <si>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</si>
  <si>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</si>
  <si>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</si>
  <si>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</si>
  <si>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</si>
  <si>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</si>
  <si>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</si>
  <si>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</si>
  <si>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</si>
  <si>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</si>
  <si>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</si>
  <si>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</si>
  <si>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</si>
  <si>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</si>
  <si>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</si>
  <si>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</si>
  <si>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</si>
  <si>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</si>
  <si>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</si>
  <si>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</si>
  <si>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</si>
  <si>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</si>
  <si>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</si>
  <si>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</si>
  <si>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</si>
  <si>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</si>
  <si>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</si>
  <si>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</si>
  <si>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</si>
  <si>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</si>
  <si>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</si>
  <si>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</si>
  <si>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</si>
  <si>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</si>
  <si>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</si>
  <si>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</si>
  <si>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</si>
  <si>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</si>
  <si>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</si>
  <si>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</si>
  <si>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</si>
  <si>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</si>
  <si>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</si>
  <si>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</si>
  <si>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</si>
  <si>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</si>
  <si>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</si>
  <si>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</si>
  <si>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</si>
  <si>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</si>
  <si>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</si>
  <si>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</si>
  <si>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</si>
  <si>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</si>
  <si>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</si>
  <si>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</si>
  <si>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</si>
  <si>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</si>
  <si>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</si>
  <si>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</si>
  <si>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</si>
  <si>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</si>
  <si>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</si>
  <si>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</si>
  <si>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</si>
  <si>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</si>
  <si>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</si>
  <si>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</si>
  <si>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</si>
  <si>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</si>
  <si>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</si>
  <si>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</si>
  <si>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</si>
  <si>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</si>
  <si>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</si>
  <si>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</si>
  <si>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</si>
  <si>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</si>
  <si>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</si>
  <si>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</si>
  <si>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</si>
  <si>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</si>
  <si>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</si>
  <si>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</si>
  <si>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</si>
  <si>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</si>
  <si>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</si>
  <si>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</si>
  <si>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</si>
  <si>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</si>
  <si>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</si>
  <si>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</si>
  <si>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</si>
  <si>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</si>
  <si>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</si>
  <si>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</si>
  <si>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</si>
  <si>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</si>
  <si>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</si>
  <si>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</si>
  <si>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</si>
  <si>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</si>
  <si>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</si>
  <si>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</si>
  <si>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</si>
  <si>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</si>
  <si>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</si>
  <si>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</si>
  <si>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</si>
  <si>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</si>
  <si>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</si>
  <si>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</si>
  <si>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</si>
  <si>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</si>
  <si>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</si>
  <si>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</si>
  <si>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</si>
  <si>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</si>
  <si>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</si>
  <si>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</si>
  <si>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</si>
  <si>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</si>
  <si>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</si>
  <si>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</si>
  <si>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</si>
  <si>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</si>
  <si>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</si>
  <si>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</si>
  <si>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</si>
  <si>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</si>
  <si>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</si>
  <si>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</si>
  <si>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</si>
  <si>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</si>
  <si>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</si>
  <si>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</si>
  <si>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</si>
  <si>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</si>
  <si>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</si>
  <si>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</si>
  <si>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</si>
  <si>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</si>
  <si>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</si>
  <si>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</si>
  <si>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</si>
  <si>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</si>
  <si>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</si>
  <si>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</si>
  <si>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</si>
  <si>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</si>
  <si>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</si>
  <si>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</si>
  <si>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</si>
  <si>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</si>
  <si>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</si>
  <si>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</si>
  <si>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</si>
  <si>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</si>
  <si>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</si>
  <si>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</si>
  <si>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</si>
  <si>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</si>
  <si>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</si>
  <si>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</si>
  <si>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</si>
  <si>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</si>
  <si>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</si>
  <si>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</si>
  <si>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</si>
  <si>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</si>
  <si>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</si>
  <si>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</si>
  <si>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</si>
  <si>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</si>
  <si>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</si>
  <si>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</si>
  <si>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</si>
  <si>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</si>
  <si>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</si>
  <si>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</si>
  <si>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</si>
  <si>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</si>
  <si>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</si>
  <si>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</si>
  <si>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</si>
  <si>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</si>
  <si>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</si>
  <si>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</si>
  <si>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</si>
  <si>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</si>
  <si>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</si>
  <si>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</si>
  <si>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</si>
  <si>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</si>
  <si>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</si>
  <si>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</si>
  <si>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</si>
  <si>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</si>
  <si>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</si>
  <si>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</si>
  <si>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</si>
  <si>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</si>
  <si>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</si>
  <si>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</si>
  <si>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</si>
  <si>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</si>
  <si>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</si>
  <si>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</si>
  <si>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</si>
  <si>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</si>
  <si>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</si>
  <si>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</si>
  <si>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</si>
  <si>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</si>
  <si>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</si>
  <si>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</si>
  <si>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</si>
  <si>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</si>
  <si>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</si>
  <si>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</si>
  <si>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</si>
  <si>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</si>
  <si>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</si>
  <si>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</si>
  <si>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</si>
  <si>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</si>
  <si>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</si>
  <si>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</si>
  <si>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</si>
  <si>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</si>
  <si>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</si>
  <si>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</si>
  <si>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</si>
  <si>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</si>
  <si>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</si>
  <si>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</si>
  <si>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</si>
  <si>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</si>
  <si>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</si>
  <si>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</si>
  <si>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</si>
  <si>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</si>
  <si>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</si>
  <si>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</si>
  <si>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</si>
  <si>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</si>
  <si>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</si>
  <si>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</si>
  <si>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</si>
  <si>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</si>
  <si>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</si>
  <si>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</si>
  <si>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</si>
  <si>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</si>
  <si>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</si>
  <si>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</si>
  <si>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</si>
  <si>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</si>
  <si>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</si>
  <si>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</si>
  <si>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</si>
  <si>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</si>
  <si>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</si>
  <si>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</si>
  <si>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</si>
  <si>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</si>
  <si>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</si>
  <si>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</si>
  <si>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</si>
  <si>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</si>
  <si>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</si>
  <si>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</si>
  <si>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</si>
  <si>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</si>
  <si>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</si>
  <si>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</si>
  <si>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</si>
  <si>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</si>
  <si>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</si>
  <si>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</si>
  <si>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</si>
  <si>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</si>
  <si>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</si>
  <si>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</si>
  <si>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</si>
  <si>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</si>
  <si>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</si>
  <si>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</si>
  <si>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</si>
  <si>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</si>
  <si>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</si>
  <si>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</si>
  <si>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</si>
  <si>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</si>
  <si>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</si>
  <si>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</si>
  <si>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</si>
  <si>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</si>
  <si>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</si>
  <si>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</si>
  <si>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</si>
  <si>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</si>
  <si>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</si>
  <si>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</si>
  <si>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</si>
  <si>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</si>
  <si>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</si>
  <si>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</si>
  <si>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</si>
  <si>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</si>
  <si>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</si>
  <si>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</si>
  <si>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</si>
  <si>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</si>
  <si>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</si>
  <si>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</si>
  <si>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</si>
  <si>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</si>
  <si>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</si>
  <si>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</si>
  <si>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</si>
  <si>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</si>
  <si>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</si>
  <si>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</si>
  <si>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</si>
  <si>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</si>
  <si>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</si>
  <si>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</si>
  <si>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</si>
  <si>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</si>
  <si>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</si>
  <si>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</si>
  <si>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</si>
  <si>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</si>
  <si>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</si>
  <si>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</si>
  <si>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</si>
  <si>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</si>
  <si>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</si>
  <si>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</si>
  <si>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</si>
  <si>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</si>
  <si>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</si>
  <si>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</si>
  <si>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</si>
  <si>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</si>
  <si>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</si>
  <si>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</si>
  <si>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</si>
  <si>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</si>
  <si>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</si>
  <si>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</si>
  <si>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</si>
  <si>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</si>
  <si>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</si>
  <si>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</si>
  <si>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</si>
  <si>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</si>
  <si>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</si>
  <si>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</si>
  <si>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</si>
  <si>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</si>
  <si>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</si>
  <si>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</si>
  <si>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</si>
  <si>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</si>
  <si>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</si>
  <si>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</si>
  <si>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</si>
  <si>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</si>
  <si>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</si>
  <si>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</si>
  <si>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</si>
  <si>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</si>
  <si>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</si>
  <si>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</si>
  <si>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</si>
  <si>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</si>
  <si>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</si>
  <si>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</si>
  <si>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</si>
  <si>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</si>
  <si>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</si>
  <si>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</si>
  <si>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</si>
  <si>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</si>
  <si>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</si>
  <si>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</si>
  <si>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</si>
  <si>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</si>
  <si>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</si>
  <si>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</si>
  <si>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</si>
  <si>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</si>
  <si>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</si>
  <si>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</si>
  <si>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</si>
  <si>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</si>
  <si>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</si>
  <si>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</si>
  <si>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</si>
  <si>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</si>
  <si>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</si>
  <si>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</si>
  <si>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</si>
  <si>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</si>
  <si>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</si>
  <si>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</si>
  <si>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</si>
  <si>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</si>
  <si>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</si>
  <si>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</si>
  <si>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</si>
  <si>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</si>
  <si>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</si>
  <si>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</si>
  <si>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</si>
  <si>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</si>
  <si>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</si>
  <si>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</si>
  <si>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</si>
  <si>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</si>
  <si>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</si>
  <si>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</si>
  <si>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</si>
  <si>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</si>
  <si>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</si>
  <si>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</si>
  <si>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</si>
  <si>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</si>
  <si>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</si>
  <si>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</si>
  <si>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</si>
  <si>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</si>
  <si>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</si>
  <si>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</si>
  <si>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</si>
  <si>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</si>
  <si>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</si>
  <si>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</si>
  <si>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</si>
  <si>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</si>
  <si>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</si>
  <si>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</si>
  <si>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</si>
  <si>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</si>
  <si>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</si>
  <si>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</si>
  <si>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</si>
  <si>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</si>
  <si>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</si>
  <si>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</si>
  <si>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</si>
  <si>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</si>
  <si>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</si>
  <si>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</si>
  <si>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</si>
  <si>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</si>
  <si>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</si>
  <si>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</si>
  <si>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</si>
  <si>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</si>
  <si>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</si>
  <si>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</si>
  <si>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</si>
  <si>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</si>
  <si>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</si>
  <si>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</si>
  <si>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</si>
  <si>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</si>
  <si>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</si>
  <si>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</si>
  <si>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</si>
  <si>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</si>
  <si>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</si>
  <si>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</si>
  <si>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</si>
  <si>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</si>
  <si>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</si>
  <si>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</si>
  <si>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</si>
  <si>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</si>
  <si>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</si>
  <si>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</si>
  <si>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</si>
  <si>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</si>
  <si>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</si>
  <si>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</si>
  <si>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</si>
  <si>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</si>
  <si>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</si>
  <si>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</si>
  <si>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</si>
  <si>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</si>
  <si>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</si>
  <si>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</si>
  <si>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</si>
  <si>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</si>
  <si>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</si>
  <si>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</si>
  <si>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</si>
  <si>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</si>
  <si>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</si>
  <si>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</si>
  <si>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</si>
  <si>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</si>
  <si>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</si>
  <si>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</si>
  <si>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</si>
  <si>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</si>
  <si>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</si>
  <si>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</si>
  <si>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</si>
  <si>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</si>
  <si>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</si>
  <si>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</si>
  <si>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</si>
  <si>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</si>
  <si>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</si>
  <si>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</si>
  <si>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</si>
  <si>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</si>
  <si>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</si>
  <si>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</si>
  <si>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</si>
  <si>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</si>
  <si>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</si>
  <si>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</si>
  <si>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</si>
  <si>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</si>
  <si>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</si>
  <si>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</si>
  <si>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</si>
  <si>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</si>
  <si>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</si>
  <si>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</si>
  <si>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</si>
  <si>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</si>
  <si>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</si>
  <si>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</si>
  <si>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</si>
  <si>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</si>
  <si>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</si>
  <si>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</si>
  <si>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</si>
  <si>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</si>
  <si>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</si>
  <si>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</si>
  <si>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</si>
  <si>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</si>
  <si>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</si>
  <si>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</si>
  <si>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</si>
  <si>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</si>
  <si>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</si>
  <si>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</si>
  <si>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</si>
  <si>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</si>
  <si>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</si>
  <si>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</si>
  <si>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</si>
  <si>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</si>
  <si>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</si>
  <si>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</si>
  <si>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</si>
  <si>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</si>
  <si>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</si>
  <si>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</si>
  <si>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</si>
  <si>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</si>
  <si>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</si>
  <si>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</si>
  <si>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</si>
  <si>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</si>
  <si>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</si>
  <si>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</si>
  <si>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</si>
  <si>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</si>
  <si>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</si>
  <si>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</si>
  <si>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</si>
  <si>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</si>
  <si>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</si>
  <si>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</si>
  <si>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</si>
  <si>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</si>
  <si>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</si>
  <si>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</si>
  <si>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</si>
  <si>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</si>
  <si>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</si>
  <si>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</si>
  <si>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</si>
  <si>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</si>
  <si>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</si>
  <si>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</si>
  <si>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</si>
  <si>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</si>
  <si>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</si>
  <si>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</si>
  <si>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</si>
  <si>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</si>
  <si>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</si>
  <si>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</si>
  <si>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</si>
  <si>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</si>
  <si>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</si>
  <si>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</si>
  <si>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</si>
  <si>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</si>
  <si>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</si>
  <si>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</si>
  <si>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</si>
  <si>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</si>
  <si>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</si>
  <si>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</si>
  <si>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</si>
  <si>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</si>
  <si>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</si>
  <si>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</si>
  <si>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</si>
  <si>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</si>
  <si>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</si>
  <si>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</si>
  <si>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</si>
  <si>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</si>
  <si>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</si>
  <si>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</si>
  <si>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</si>
  <si>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</si>
  <si>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</si>
  <si>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</si>
  <si>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</si>
  <si>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</si>
  <si>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</si>
  <si>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</si>
  <si>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</si>
  <si>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</si>
  <si>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</si>
  <si>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</si>
  <si>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</si>
  <si>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</si>
  <si>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</si>
  <si>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</si>
  <si>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</si>
  <si>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</si>
  <si>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</si>
  <si>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</si>
  <si>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</si>
  <si>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</si>
  <si>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</si>
  <si>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</si>
  <si>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</si>
  <si>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</si>
  <si>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</si>
  <si>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</si>
  <si>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</si>
  <si>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</si>
  <si>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</si>
  <si>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</si>
  <si>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</si>
  <si>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</si>
  <si>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</si>
  <si>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</si>
  <si>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</si>
  <si>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</si>
  <si>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</si>
  <si>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</si>
  <si>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</si>
  <si>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</si>
  <si>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</si>
  <si>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</si>
  <si>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</si>
  <si>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</si>
  <si>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</si>
  <si>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</si>
  <si>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</si>
  <si>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</si>
  <si>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</si>
  <si>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</si>
  <si>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</si>
  <si>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</si>
  <si>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</si>
  <si>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</si>
  <si>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</si>
  <si>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</si>
  <si>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</si>
  <si>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</si>
  <si>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</si>
  <si>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</si>
  <si>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</si>
  <si>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</si>
  <si>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</si>
  <si>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</si>
  <si>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</si>
  <si>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</si>
  <si>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</si>
  <si>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</si>
  <si>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</si>
  <si>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</si>
  <si>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</si>
  <si>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</si>
  <si>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</si>
  <si>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</si>
  <si>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</si>
  <si>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</si>
  <si>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</si>
  <si>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</si>
  <si>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</si>
  <si>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</si>
  <si>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</si>
  <si>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</si>
  <si>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</si>
  <si>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</si>
  <si>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</si>
  <si>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</si>
  <si>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</si>
  <si>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</si>
  <si>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</si>
  <si>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</si>
  <si>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</si>
  <si>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</si>
  <si>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</si>
  <si>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</si>
  <si>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</si>
  <si>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</si>
  <si>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</si>
  <si>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</si>
  <si>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</si>
  <si>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</si>
  <si>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</si>
  <si>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</si>
  <si>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</si>
  <si>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</si>
  <si>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</si>
  <si>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</si>
  <si>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</si>
  <si>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</si>
  <si>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</si>
  <si>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</si>
  <si>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</si>
  <si>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</si>
  <si>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</si>
  <si>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</si>
  <si>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</si>
  <si>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</si>
  <si>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</si>
  <si>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</si>
  <si>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</si>
  <si>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</si>
  <si>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</si>
  <si>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</si>
  <si>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</si>
  <si>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</si>
  <si>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</si>
  <si>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</si>
  <si>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</si>
  <si>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</si>
  <si>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</si>
  <si>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</si>
  <si>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</si>
  <si>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</si>
  <si>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</si>
  <si>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</si>
  <si>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</si>
  <si>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</si>
  <si>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</si>
  <si>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</si>
  <si>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</si>
  <si>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</si>
  <si>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</si>
  <si>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</si>
  <si>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</si>
  <si>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</si>
  <si>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</si>
  <si>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</si>
  <si>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</si>
  <si>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</si>
  <si>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</si>
  <si>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</si>
  <si>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</si>
  <si>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</si>
  <si>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</si>
  <si>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</si>
  <si>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</si>
  <si>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</si>
  <si>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</si>
  <si>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</si>
  <si>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</si>
  <si>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</si>
  <si>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</si>
  <si>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</si>
  <si>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</si>
  <si>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</si>
  <si>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</si>
  <si>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</si>
  <si>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</si>
  <si>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</si>
  <si>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</si>
  <si>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</si>
  <si>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</si>
  <si>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</si>
  <si>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</si>
  <si>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</si>
  <si>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</si>
  <si>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</si>
  <si>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</si>
  <si>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</si>
  <si>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</si>
  <si>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</si>
  <si>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</si>
  <si>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</si>
  <si>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</si>
  <si>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</si>
  <si>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</si>
  <si>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</si>
  <si>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</si>
  <si>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</si>
  <si>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</si>
  <si>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</si>
  <si>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</si>
  <si>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</si>
  <si>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</si>
  <si>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</si>
  <si>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</si>
  <si>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</si>
  <si>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</si>
  <si>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</si>
  <si>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</si>
  <si>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</si>
  <si>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</si>
  <si>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</si>
  <si>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</si>
  <si>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</si>
  <si>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</si>
  <si>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</si>
  <si>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</si>
  <si>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</si>
  <si>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</si>
  <si>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</si>
  <si>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</si>
  <si>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</si>
  <si>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</si>
  <si>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</si>
  <si>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</si>
  <si>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</si>
  <si>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</si>
  <si>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</si>
  <si>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</si>
  <si>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</si>
  <si>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</si>
  <si>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</si>
  <si>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</si>
  <si>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</si>
  <si>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</si>
  <si>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</si>
  <si>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</si>
  <si>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</si>
  <si>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</si>
  <si>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</si>
  <si>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</si>
  <si>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</si>
  <si>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</si>
  <si>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</si>
  <si>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</si>
  <si>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</si>
  <si>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</si>
  <si>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</si>
  <si>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</si>
  <si>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</si>
  <si>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</si>
  <si>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</si>
  <si>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</si>
  <si>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</si>
  <si>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</si>
  <si>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</si>
  <si>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</si>
  <si>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</si>
  <si>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</si>
  <si>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</si>
  <si>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</si>
  <si>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</si>
  <si>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</si>
  <si>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</si>
  <si>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</si>
  <si>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</si>
  <si>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</si>
  <si>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</si>
  <si>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</si>
  <si>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</si>
  <si>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</si>
  <si>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</si>
  <si>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</si>
  <si>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</si>
  <si>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</si>
  <si>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</si>
  <si>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</si>
  <si>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</si>
  <si>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</si>
  <si>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</si>
  <si>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</si>
  <si>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</si>
  <si>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</si>
  <si>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</si>
  <si>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</si>
  <si>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</si>
  <si>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</si>
  <si>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</si>
  <si>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</si>
  <si>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</si>
  <si>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</si>
  <si>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</si>
  <si>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</si>
  <si>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</si>
  <si>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</si>
  <si>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</si>
  <si>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</si>
  <si>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</si>
  <si>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</si>
  <si>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</si>
  <si>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</si>
  <si>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</si>
  <si>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</si>
  <si>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</si>
  <si>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</si>
  <si>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</si>
  <si>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</si>
  <si>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</si>
  <si>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</si>
  <si>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</si>
  <si>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</si>
  <si>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</si>
  <si>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</si>
  <si>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</si>
  <si>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</si>
  <si>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</si>
  <si>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</si>
  <si>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</si>
  <si>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</si>
  <si>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</si>
  <si>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</si>
  <si>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</si>
  <si>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</si>
  <si>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</si>
  <si>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</si>
  <si>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</si>
  <si>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</si>
  <si>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</si>
  <si>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</si>
  <si>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</si>
  <si>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</si>
  <si>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</si>
  <si>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</si>
  <si>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</si>
  <si>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</si>
  <si>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</si>
  <si>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</si>
  <si>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</si>
  <si>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</si>
  <si>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</si>
  <si>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</si>
  <si>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</si>
  <si>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</si>
  <si>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</si>
  <si>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</si>
  <si>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</si>
  <si>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</si>
  <si>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</si>
  <si>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</si>
  <si>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</si>
  <si>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</si>
  <si>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</si>
  <si>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</si>
  <si>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</si>
  <si>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</si>
  <si>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</si>
  <si>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</si>
  <si>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</si>
  <si>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</si>
  <si>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</si>
  <si>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</si>
  <si>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</si>
  <si>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</si>
  <si>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</si>
  <si>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</si>
  <si>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</si>
  <si>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</si>
  <si>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</si>
  <si>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</si>
  <si>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</si>
  <si>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</si>
  <si>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</si>
  <si>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</si>
  <si>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</si>
  <si>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</si>
  <si>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</si>
  <si>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</si>
  <si>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</si>
  <si>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</si>
  <si>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</si>
  <si>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</si>
  <si>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</si>
  <si>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</si>
  <si>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</si>
  <si>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</si>
  <si>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</si>
  <si>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</si>
  <si>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</si>
  <si>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</si>
  <si>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</si>
  <si>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</si>
  <si>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</si>
  <si>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</si>
  <si>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</si>
  <si>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</si>
  <si>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</si>
  <si>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</si>
  <si>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</si>
  <si>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</si>
  <si>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</si>
  <si>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</si>
  <si>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</si>
  <si>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</si>
  <si>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</si>
  <si>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</si>
  <si>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</si>
  <si>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</si>
  <si>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</si>
  <si>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</si>
  <si>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</si>
  <si>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</si>
  <si>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</si>
  <si>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</si>
  <si>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</si>
  <si>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</si>
  <si>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</si>
  <si>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</si>
  <si>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</si>
  <si>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</si>
  <si>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</si>
  <si>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</si>
  <si>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</si>
  <si>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</si>
  <si>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</si>
  <si>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</si>
  <si>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</si>
  <si>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</si>
  <si>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</si>
  <si>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</si>
  <si>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</si>
  <si>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</si>
  <si>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</si>
  <si>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</si>
  <si>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</si>
  <si>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</si>
  <si>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</si>
  <si>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</si>
  <si>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</si>
  <si>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</si>
  <si>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</si>
  <si>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</si>
  <si>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</si>
  <si>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</si>
  <si>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</si>
  <si>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</si>
  <si>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</si>
  <si>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</si>
  <si>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</si>
  <si>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</si>
  <si>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</si>
  <si>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</si>
  <si>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</si>
  <si>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</si>
  <si>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</si>
  <si>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</si>
  <si>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</si>
  <si>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</si>
  <si>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</si>
  <si>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</si>
  <si>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</si>
  <si>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</si>
  <si>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</si>
  <si>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</si>
  <si>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</si>
  <si>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</si>
  <si>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</si>
  <si>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</si>
  <si>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</si>
  <si>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</si>
  <si>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</si>
  <si>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</si>
  <si>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</si>
  <si>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</si>
  <si>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</si>
  <si>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</si>
  <si>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</si>
  <si>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</si>
  <si>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</si>
  <si>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</si>
  <si>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</si>
  <si>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</si>
  <si>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</si>
  <si>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</si>
  <si>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</si>
  <si>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</si>
  <si>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</si>
  <si>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</si>
  <si>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</si>
  <si>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</si>
  <si>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</si>
  <si>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</si>
  <si>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</si>
  <si>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</si>
  <si>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</si>
  <si>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</si>
  <si>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</si>
  <si>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</si>
  <si>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</si>
  <si>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</si>
  <si>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</si>
  <si>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</si>
  <si>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</si>
  <si>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</si>
  <si>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</si>
  <si>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</si>
  <si>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</si>
  <si>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</si>
  <si>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</si>
  <si>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</si>
  <si>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</si>
  <si>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</si>
  <si>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</si>
  <si>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</si>
  <si>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</si>
  <si>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</si>
  <si>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</si>
  <si>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</si>
  <si>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</si>
  <si>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</si>
  <si>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</si>
  <si>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</si>
  <si>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</si>
  <si>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</si>
  <si>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</si>
  <si>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</si>
  <si>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</si>
  <si>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</si>
  <si>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</si>
  <si>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</si>
  <si>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</si>
  <si>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</si>
  <si>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</si>
  <si>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</si>
  <si>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</si>
  <si>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</si>
  <si>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</si>
  <si>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</si>
  <si>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</si>
  <si>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</si>
  <si>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</si>
  <si>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</si>
  <si>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</si>
  <si>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</si>
  <si>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</si>
  <si>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</si>
  <si>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</si>
  <si>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</si>
  <si>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</si>
  <si>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</si>
  <si>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</si>
  <si>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</si>
  <si>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</si>
  <si>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</si>
  <si>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</si>
  <si>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</si>
  <si>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</si>
  <si>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</si>
  <si>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</si>
  <si>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</si>
  <si>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</si>
  <si>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</si>
  <si>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</si>
  <si>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</si>
  <si>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</si>
  <si>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</si>
  <si>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</si>
  <si>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</si>
  <si>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</si>
  <si>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</si>
  <si>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</si>
  <si>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</si>
  <si>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</si>
  <si>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</si>
  <si>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</si>
  <si>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</si>
  <si>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</si>
  <si>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</si>
  <si>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</si>
  <si>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</si>
  <si>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</si>
  <si>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</si>
  <si>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</si>
  <si>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</si>
  <si>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</si>
  <si>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</si>
  <si>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</si>
  <si>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</si>
  <si>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</si>
  <si>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</si>
  <si>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</si>
  <si>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</si>
  <si>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</si>
  <si>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</si>
  <si>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</si>
  <si>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</si>
  <si>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</si>
  <si>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</si>
  <si>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</si>
  <si>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</si>
  <si>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</si>
  <si>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</si>
  <si>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</si>
  <si>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</si>
  <si>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</si>
  <si>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</si>
  <si>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</si>
  <si>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</si>
  <si>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</si>
  <si>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</si>
  <si>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</si>
  <si>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</si>
  <si>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</si>
  <si>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</si>
  <si>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</si>
  <si>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</si>
  <si>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</si>
  <si>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</si>
  <si>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</si>
  <si>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</si>
  <si>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</si>
  <si>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</si>
  <si>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</si>
  <si>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</si>
  <si>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</si>
  <si>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</si>
  <si>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</si>
  <si>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</si>
  <si>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</si>
  <si>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</si>
  <si>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</si>
  <si>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</si>
  <si>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</si>
  <si>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</si>
  <si>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</si>
  <si>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</si>
  <si>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</si>
  <si>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</si>
  <si>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</si>
  <si>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</si>
  <si>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</si>
  <si>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</si>
  <si>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</si>
  <si>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</si>
  <si>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</si>
  <si>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</si>
  <si>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</si>
  <si>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</si>
  <si>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</si>
  <si>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</si>
  <si>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</si>
  <si>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</si>
  <si>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</si>
  <si>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</si>
  <si>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</si>
  <si>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</si>
  <si>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</si>
  <si>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</si>
  <si>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</si>
  <si>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</si>
  <si>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</si>
  <si>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</si>
  <si>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</si>
  <si>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</si>
  <si>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</si>
  <si>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</si>
  <si>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</si>
  <si>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</si>
  <si>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</si>
  <si>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</si>
  <si>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</si>
  <si>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</si>
  <si>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</si>
  <si>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</si>
  <si>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</si>
  <si>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</si>
  <si>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</si>
  <si>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</si>
  <si>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</si>
  <si>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</si>
  <si>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</si>
  <si>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</si>
  <si>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</si>
  <si>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</si>
  <si>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</si>
  <si>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</si>
  <si>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</si>
  <si>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</si>
  <si>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</si>
  <si>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</si>
  <si>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</si>
  <si>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</si>
  <si>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</si>
  <si>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</si>
  <si>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</si>
  <si>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</si>
  <si>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</si>
  <si>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</si>
  <si>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</si>
  <si>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</si>
  <si>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</si>
  <si>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</si>
  <si>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</si>
  <si>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</si>
  <si>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</si>
  <si>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</si>
  <si>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</si>
  <si>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</si>
  <si>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</si>
  <si>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</si>
  <si>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</si>
  <si>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</si>
  <si>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</si>
  <si>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</si>
  <si>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</si>
  <si>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</si>
  <si>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</si>
  <si>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</si>
  <si>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</si>
  <si>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</si>
  <si>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</si>
  <si>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</si>
  <si>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</si>
  <si>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</si>
  <si>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</si>
  <si>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</si>
  <si>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</si>
  <si>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</si>
  <si>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</si>
  <si>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</si>
  <si>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</si>
  <si>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</si>
  <si>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</si>
  <si>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</si>
  <si>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</si>
  <si>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</si>
  <si>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</si>
  <si>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</si>
  <si>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</si>
  <si>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</si>
  <si>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</si>
  <si>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</si>
  <si>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</si>
  <si>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</si>
  <si>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</si>
  <si>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</si>
  <si>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</si>
  <si>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</si>
  <si>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</si>
  <si>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</si>
  <si>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</si>
  <si>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</si>
  <si>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</si>
  <si>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</si>
  <si>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</si>
  <si>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</si>
  <si>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</si>
  <si>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</si>
  <si>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</si>
  <si>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</si>
  <si>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</si>
  <si>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</si>
  <si>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</si>
  <si>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</si>
  <si>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</si>
  <si>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</si>
  <si>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</si>
  <si>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</si>
  <si>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</si>
  <si>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</si>
  <si>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</si>
  <si>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</si>
  <si>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</si>
  <si>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</si>
  <si>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</si>
  <si>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</si>
  <si>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</si>
  <si>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</si>
  <si>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</si>
  <si>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</si>
  <si>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</si>
  <si>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</si>
  <si>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</si>
  <si>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</si>
  <si>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</si>
  <si>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</si>
  <si>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</si>
  <si>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</si>
  <si>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</si>
  <si>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</si>
  <si>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</si>
  <si>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</si>
  <si>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</si>
  <si>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</si>
  <si>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</si>
  <si>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</si>
  <si>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</si>
  <si>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</si>
  <si>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</si>
  <si>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</si>
  <si>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</si>
  <si>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</si>
  <si>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</si>
  <si>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</si>
  <si>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</si>
  <si>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</si>
  <si>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</si>
  <si>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</si>
  <si>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</si>
  <si>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</si>
  <si>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</si>
  <si>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</si>
  <si>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</si>
  <si>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</si>
  <si>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</si>
  <si>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</si>
  <si>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</si>
  <si>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</si>
  <si>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</si>
  <si>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</si>
  <si>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</si>
  <si>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</si>
  <si>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</si>
  <si>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</si>
  <si>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</si>
  <si>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</si>
  <si>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</si>
  <si>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</si>
  <si>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</si>
  <si>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</si>
  <si>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</si>
  <si>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</si>
  <si>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</si>
  <si>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</si>
  <si>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</si>
  <si>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</si>
  <si>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</si>
  <si>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</si>
  <si>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</si>
  <si>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</si>
  <si>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</si>
  <si>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</si>
  <si>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</si>
  <si>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</si>
  <si>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</si>
  <si>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</si>
  <si>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</si>
  <si>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</si>
  <si>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</si>
  <si>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</si>
  <si>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</si>
  <si>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</si>
  <si>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</si>
  <si>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</si>
  <si>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</si>
  <si>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</si>
  <si>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</si>
  <si>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</si>
  <si>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</si>
  <si>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</si>
  <si>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</si>
  <si>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</si>
  <si>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</si>
  <si>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</si>
  <si>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</si>
  <si>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</si>
  <si>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</si>
  <si>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</si>
  <si>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</si>
  <si>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</si>
  <si>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</si>
  <si>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</si>
  <si>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</si>
  <si>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</si>
  <si>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</si>
  <si>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</si>
  <si>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</si>
  <si>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</si>
  <si>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</si>
  <si>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</si>
  <si>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</si>
  <si>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</si>
  <si>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</si>
  <si>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</si>
  <si>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</si>
  <si>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</si>
  <si>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</si>
  <si>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</si>
  <si>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</si>
  <si>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</si>
  <si>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</si>
  <si>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</si>
  <si>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</si>
  <si>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</si>
  <si>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</si>
  <si>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</si>
  <si>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</si>
  <si>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</si>
  <si>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</si>
  <si>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</si>
  <si>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</si>
  <si>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</si>
  <si>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</si>
  <si>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</si>
  <si>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</si>
  <si>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</si>
  <si>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</si>
  <si>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</si>
  <si>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</si>
  <si>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</si>
  <si>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</si>
  <si>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</si>
  <si>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</si>
  <si>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</si>
  <si>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</si>
  <si>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</si>
  <si>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</si>
  <si>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</si>
  <si>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</si>
  <si>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</si>
  <si>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</si>
  <si>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</si>
  <si>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</si>
  <si>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</si>
  <si>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</si>
  <si>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</si>
  <si>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</si>
  <si>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</si>
  <si>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</si>
  <si>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</si>
  <si>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</si>
  <si>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</si>
  <si>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</si>
  <si>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</si>
  <si>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</si>
  <si>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</si>
  <si>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</si>
  <si>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</si>
  <si>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</si>
  <si>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</si>
  <si>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</si>
  <si>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</si>
  <si>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</si>
  <si>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</si>
  <si>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</si>
  <si>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</si>
  <si>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</si>
  <si>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</si>
  <si>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</si>
  <si>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</si>
  <si>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</si>
  <si>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</si>
  <si>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</si>
  <si>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</si>
  <si>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</si>
  <si>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</si>
  <si>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</si>
  <si>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</si>
  <si>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</si>
  <si>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</si>
  <si>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</si>
  <si>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</si>
  <si>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</si>
  <si>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</si>
  <si>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</si>
  <si>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</si>
  <si>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</si>
  <si>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</si>
  <si>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</si>
  <si>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</si>
  <si>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</si>
  <si>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</si>
  <si>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</si>
  <si>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</si>
  <si>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</si>
  <si>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</si>
  <si>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</si>
  <si>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</si>
  <si>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</si>
  <si>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</si>
  <si>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</si>
  <si>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</si>
  <si>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</si>
  <si>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</si>
  <si>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</si>
  <si>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</si>
  <si>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</si>
  <si>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</si>
  <si>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</si>
  <si>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</si>
  <si>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</si>
  <si>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</si>
  <si>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</si>
  <si>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</si>
  <si>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</si>
  <si>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</si>
  <si>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</si>
  <si>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</si>
  <si>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</si>
  <si>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</si>
  <si>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</si>
  <si>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</si>
  <si>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</si>
  <si>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</si>
  <si>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</si>
  <si>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</si>
  <si>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</si>
  <si>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</si>
  <si>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</si>
  <si>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</si>
  <si>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</si>
  <si>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</si>
  <si>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</si>
  <si>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</si>
  <si>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</si>
  <si>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</si>
  <si>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</si>
  <si>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</si>
  <si>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</si>
  <si>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</si>
  <si>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</si>
  <si>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</si>
  <si>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</si>
  <si>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</si>
  <si>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</si>
  <si>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</si>
  <si>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</si>
  <si>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</si>
  <si>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</si>
  <si>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</si>
  <si>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</si>
  <si>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</si>
  <si>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</si>
  <si>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</si>
  <si>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</si>
  <si>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</si>
  <si>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</si>
  <si>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</si>
  <si>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</si>
  <si>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</si>
  <si>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</si>
  <si>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</si>
  <si>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</si>
  <si>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</si>
  <si>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</si>
  <si>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</si>
  <si>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</si>
  <si>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</si>
  <si>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</si>
  <si>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</si>
  <si>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</si>
  <si>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</si>
  <si>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</si>
  <si>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</si>
  <si>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</si>
  <si>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</si>
  <si>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</si>
  <si>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</si>
  <si>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</si>
  <si>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</si>
  <si>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</si>
  <si>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</si>
  <si>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</si>
  <si>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</si>
  <si>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</si>
  <si>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</si>
  <si>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</si>
  <si>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</si>
  <si>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</si>
  <si>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</si>
  <si>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</si>
  <si>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</si>
  <si>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</si>
  <si>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</si>
  <si>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</si>
  <si>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</si>
  <si>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</si>
  <si>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</si>
  <si>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</si>
  <si>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</si>
  <si>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</si>
  <si>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</si>
  <si>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</si>
  <si>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</si>
  <si>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</si>
  <si>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</si>
  <si>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</si>
  <si>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</si>
  <si>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</si>
  <si>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</si>
  <si>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</si>
  <si>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</si>
  <si>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</si>
  <si>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</si>
  <si>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</si>
  <si>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</si>
  <si>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</si>
  <si>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</si>
  <si>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</si>
  <si>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</si>
  <si>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</si>
  <si>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</si>
  <si>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</si>
  <si>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</si>
  <si>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</si>
  <si>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</si>
  <si>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</si>
  <si>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</si>
  <si>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</si>
  <si>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</si>
  <si>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</si>
  <si>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</si>
  <si>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</si>
  <si>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</si>
  <si>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</si>
  <si>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</si>
  <si>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</si>
  <si>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</si>
  <si>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</si>
  <si>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</si>
  <si>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</si>
  <si>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</si>
  <si>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</si>
  <si>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</si>
  <si>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</si>
  <si>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</si>
  <si>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</si>
  <si>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</si>
  <si>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</si>
  <si>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</si>
  <si>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</si>
  <si>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</si>
  <si>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</si>
  <si>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</si>
  <si>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</si>
  <si>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</si>
  <si>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</si>
  <si>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</si>
  <si>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</si>
  <si>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</si>
  <si>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</si>
  <si>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</si>
  <si>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</si>
  <si>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</si>
  <si>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</si>
  <si>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</si>
  <si>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</si>
  <si>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</si>
  <si>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</si>
  <si>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</si>
  <si>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</si>
  <si>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</si>
  <si>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</si>
  <si>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</si>
  <si>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</si>
  <si>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</si>
  <si>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</si>
  <si>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</si>
  <si>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</si>
  <si>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</si>
  <si>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</si>
  <si>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</si>
  <si>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</si>
  <si>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</si>
  <si>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</si>
  <si>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</si>
  <si>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</si>
  <si>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</si>
  <si>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</si>
  <si>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</si>
  <si>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</si>
  <si>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</si>
  <si>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</si>
  <si>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</si>
  <si>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</si>
  <si>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</si>
  <si>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</si>
  <si>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</si>
  <si>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</si>
  <si>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</si>
  <si>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</si>
  <si>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</si>
  <si>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</si>
  <si>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</si>
  <si>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</si>
  <si>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</si>
  <si>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</si>
  <si>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</si>
  <si>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</si>
  <si>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</si>
  <si>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</si>
  <si>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</si>
  <si>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</si>
  <si>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</si>
  <si>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</si>
  <si>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</si>
  <si>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</si>
  <si>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</si>
  <si>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</si>
  <si>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</si>
  <si>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</si>
  <si>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</si>
  <si>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</si>
  <si>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</si>
  <si>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</si>
  <si>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</si>
  <si>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</si>
  <si>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</si>
  <si>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</si>
  <si>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</si>
  <si>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</si>
  <si>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</si>
  <si>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</si>
  <si>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</si>
  <si>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</si>
  <si>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</si>
  <si>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</si>
  <si>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</si>
  <si>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</si>
  <si>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</si>
  <si>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</si>
  <si>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</si>
  <si>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</si>
  <si>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</si>
  <si>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</si>
  <si>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</si>
  <si>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</si>
  <si>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</si>
  <si>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</si>
  <si>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</si>
  <si>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</si>
  <si>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</si>
  <si>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</si>
  <si>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</si>
  <si>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</si>
  <si>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</si>
  <si>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</si>
  <si>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</si>
  <si>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</si>
  <si>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</si>
  <si>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</si>
  <si>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</si>
  <si>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</si>
  <si>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</si>
  <si>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</si>
  <si>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</si>
  <si>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</si>
  <si>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</si>
  <si>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</si>
  <si>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</si>
  <si>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</si>
  <si>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</si>
  <si>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</si>
  <si>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</si>
  <si>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</si>
  <si>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</si>
  <si>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</si>
  <si>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</si>
  <si>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</si>
  <si>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</si>
  <si>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</si>
  <si>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</si>
  <si>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</si>
  <si>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</si>
  <si>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</si>
  <si>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</si>
  <si>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</si>
  <si>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</si>
  <si>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</si>
  <si>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</si>
  <si>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</si>
  <si>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</si>
  <si>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</si>
  <si>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</si>
  <si>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</si>
  <si>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</si>
  <si>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</si>
  <si>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</si>
  <si>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</si>
  <si>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</si>
  <si>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</si>
  <si>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</si>
  <si>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</si>
  <si>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</si>
  <si>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</si>
  <si>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</si>
  <si>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</si>
  <si>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</si>
  <si>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</si>
  <si>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</si>
  <si>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</si>
  <si>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</si>
  <si>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</si>
  <si>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</si>
  <si>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</si>
  <si>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</si>
  <si>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</si>
  <si>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</si>
  <si>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</si>
  <si>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</si>
  <si>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</si>
  <si>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</si>
  <si>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</si>
  <si>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</si>
  <si>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</si>
  <si>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</si>
  <si>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</si>
  <si>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</si>
  <si>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</si>
  <si>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</si>
  <si>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</si>
  <si>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</si>
  <si>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</si>
  <si>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</si>
  <si>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</si>
  <si>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</si>
  <si>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</si>
  <si>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</si>
  <si>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</si>
  <si>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</si>
  <si>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</si>
  <si>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</si>
  <si>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</si>
  <si>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</si>
  <si>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</si>
  <si>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</si>
  <si>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</si>
  <si>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</si>
  <si>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</si>
  <si>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</si>
  <si>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</si>
  <si>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</si>
  <si>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</si>
  <si>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</si>
  <si>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</si>
  <si>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</si>
  <si>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</si>
  <si>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</si>
  <si>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</si>
  <si>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</si>
  <si>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</si>
  <si>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</si>
  <si>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</si>
  <si>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</si>
  <si>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</si>
  <si>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</si>
  <si>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</si>
  <si>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</si>
  <si>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</si>
  <si>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</si>
  <si>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</si>
  <si>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</si>
  <si>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</si>
  <si>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</si>
  <si>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</si>
  <si>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</si>
  <si>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</si>
  <si>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</si>
  <si>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</si>
  <si>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</si>
  <si>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</si>
  <si>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</si>
  <si>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</si>
  <si>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</si>
  <si>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</si>
  <si>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</si>
  <si>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</si>
  <si>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</si>
  <si>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</si>
  <si>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</si>
  <si>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</si>
  <si>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</si>
  <si>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</si>
  <si>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</si>
  <si>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</si>
  <si>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</si>
  <si>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</si>
  <si>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</si>
  <si>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</si>
  <si>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</si>
  <si>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</si>
  <si>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</si>
  <si>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</si>
  <si>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</si>
  <si>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</si>
  <si>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</si>
  <si>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</si>
  <si>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</si>
  <si>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</si>
  <si>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</si>
  <si>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</si>
  <si>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</si>
  <si>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</si>
  <si>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</si>
  <si>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</si>
  <si>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</si>
  <si>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</si>
  <si>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</si>
  <si>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</si>
  <si>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</si>
  <si>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</si>
  <si>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</si>
  <si>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</si>
  <si>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</si>
  <si>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</si>
  <si>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</si>
  <si>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</si>
  <si>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</si>
  <si>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</si>
  <si>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</si>
  <si>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</si>
  <si>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</si>
  <si>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</si>
  <si>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</si>
  <si>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</si>
  <si>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</si>
  <si>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</si>
  <si>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</si>
  <si>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</si>
  <si>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</si>
  <si>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</si>
  <si>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</si>
  <si>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</si>
  <si>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</si>
  <si>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</si>
  <si>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</si>
  <si>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</si>
  <si>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</si>
  <si>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</si>
  <si>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</si>
  <si>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</si>
  <si>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</si>
  <si>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</si>
  <si>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</si>
  <si>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</si>
  <si>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</si>
  <si>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</si>
  <si>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</si>
  <si>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</si>
  <si>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</si>
  <si>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</si>
  <si>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</si>
  <si>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</si>
  <si>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</si>
  <si>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</si>
  <si>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</si>
  <si>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</si>
  <si>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</si>
  <si>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</si>
  <si>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</si>
  <si>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</si>
  <si>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</si>
  <si>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</si>
  <si>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</si>
  <si>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</si>
  <si>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</si>
  <si>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</si>
  <si>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</si>
  <si>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</si>
  <si>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</si>
  <si>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</si>
  <si>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</si>
  <si>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</si>
  <si>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</si>
  <si>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</si>
  <si>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</si>
  <si>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</si>
  <si>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</si>
  <si>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</si>
  <si>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</si>
  <si>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</si>
  <si>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</si>
  <si>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</si>
  <si>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</si>
  <si>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</si>
  <si>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</si>
  <si>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</si>
  <si>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</si>
  <si>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</si>
  <si>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</si>
  <si>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</si>
  <si>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</si>
  <si>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</si>
  <si>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</si>
  <si>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</si>
  <si>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</si>
  <si>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</si>
  <si>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</si>
  <si>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</si>
  <si>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</si>
  <si>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</si>
  <si>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</si>
  <si>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</si>
  <si>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</si>
  <si>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</si>
  <si>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</si>
  <si>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</si>
  <si>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</si>
  <si>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</si>
  <si>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</si>
  <si>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</si>
  <si>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</si>
  <si>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</si>
  <si>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</si>
  <si>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</si>
  <si>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</si>
  <si>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</si>
  <si>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</si>
  <si>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</si>
  <si>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</si>
  <si>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</si>
  <si>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</si>
  <si>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</si>
  <si>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</si>
  <si>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</si>
  <si>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</si>
  <si>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</si>
  <si>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</si>
  <si>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</si>
  <si>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</si>
  <si>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</si>
  <si>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</si>
  <si>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</si>
  <si>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</si>
  <si>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</si>
  <si>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</si>
  <si>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</si>
  <si>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</si>
  <si>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</si>
  <si>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</si>
  <si>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</si>
  <si>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</si>
  <si>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</si>
  <si>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</si>
  <si>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</si>
  <si>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</si>
  <si>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</si>
  <si>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</si>
  <si>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</si>
  <si>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</si>
  <si>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</si>
  <si>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</si>
  <si>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</si>
  <si>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</si>
  <si>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</si>
  <si>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</si>
  <si>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</si>
  <si>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</si>
  <si>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</si>
  <si>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</si>
  <si>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</si>
  <si>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</si>
  <si>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</si>
  <si>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</si>
  <si>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</si>
  <si>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</si>
  <si>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</si>
  <si>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</si>
  <si>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</si>
  <si>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</si>
  <si>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</si>
  <si>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</si>
  <si>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</si>
  <si>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</si>
  <si>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</si>
  <si>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</si>
  <si>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</si>
  <si>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</si>
  <si>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</si>
  <si>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</si>
  <si>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</si>
  <si>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</si>
  <si>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</si>
  <si>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</si>
  <si>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</si>
  <si>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</si>
  <si>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</si>
  <si>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</si>
  <si>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</si>
  <si>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</si>
  <si>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</si>
  <si>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</si>
  <si>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</si>
  <si>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</si>
  <si>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</si>
  <si>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</si>
  <si>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</si>
  <si>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</si>
  <si>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</si>
  <si>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</si>
  <si>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</si>
  <si>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</si>
  <si>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</si>
  <si>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</si>
  <si>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</si>
  <si>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</si>
  <si>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</si>
  <si>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</si>
  <si>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</si>
  <si>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</si>
  <si>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</si>
  <si>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</si>
  <si>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</si>
  <si>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</si>
  <si>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</si>
  <si>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</si>
  <si>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</si>
  <si>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</si>
  <si>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</si>
  <si>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</si>
  <si>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</si>
  <si>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</si>
  <si>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</si>
  <si>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</si>
  <si>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</si>
  <si>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</si>
  <si>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</si>
  <si>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</si>
  <si>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</si>
  <si>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</si>
  <si>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</si>
  <si>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</si>
  <si>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</si>
  <si>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</si>
  <si>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</si>
  <si>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</si>
  <si>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</si>
  <si>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</si>
  <si>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</si>
  <si>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</si>
  <si>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</si>
  <si>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</si>
  <si>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</si>
  <si>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</si>
  <si>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</si>
  <si>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</si>
  <si>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</si>
  <si>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</si>
  <si>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</si>
  <si>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</si>
  <si>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</si>
  <si>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</si>
  <si>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</si>
  <si>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</si>
  <si>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</si>
  <si>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</si>
  <si>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</si>
  <si>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</si>
  <si>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</si>
  <si>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</si>
  <si>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</si>
  <si>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</si>
  <si>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</si>
  <si>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</si>
  <si>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</si>
  <si>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</si>
  <si>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</si>
  <si>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</si>
  <si>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</si>
  <si>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</si>
  <si>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</si>
  <si>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</si>
  <si>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</si>
  <si>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</si>
  <si>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</si>
  <si>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</si>
  <si>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</si>
  <si>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</si>
  <si>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</si>
  <si>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</si>
  <si>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</si>
  <si>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</si>
  <si>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</si>
  <si>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</si>
  <si>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</si>
  <si>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</si>
  <si>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</si>
  <si>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</si>
  <si>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</si>
  <si>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</si>
  <si>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</si>
  <si>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</si>
  <si>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</si>
  <si>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</si>
  <si>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</si>
  <si>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</si>
  <si>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</si>
  <si>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</si>
  <si>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</si>
  <si>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</si>
  <si>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</si>
  <si>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</si>
  <si>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</si>
  <si>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</si>
  <si>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</si>
  <si>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</si>
  <si>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</si>
  <si>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</si>
  <si>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</si>
  <si>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</si>
  <si>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</si>
  <si>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</si>
  <si>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</si>
  <si>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</si>
  <si>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</si>
  <si>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</si>
  <si>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</si>
  <si>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</si>
  <si>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</si>
  <si>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</si>
  <si>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</si>
  <si>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</si>
  <si>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</si>
  <si>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</si>
  <si>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</si>
  <si>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</si>
  <si>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</si>
  <si>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</si>
  <si>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</si>
  <si>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</si>
  <si>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</si>
  <si>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</si>
  <si>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</si>
  <si>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</si>
  <si>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</si>
  <si>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</si>
  <si>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</si>
  <si>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</si>
  <si>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</si>
  <si>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</si>
  <si>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</si>
  <si>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</si>
  <si>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</si>
  <si>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</si>
  <si>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</si>
  <si>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</si>
  <si>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</si>
  <si>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</si>
  <si>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</si>
  <si>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</si>
  <si>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</si>
  <si>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</si>
  <si>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</si>
  <si>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</si>
  <si>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</si>
  <si>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</si>
  <si>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</si>
  <si>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</si>
  <si>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</si>
  <si>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</si>
  <si>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</si>
  <si>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</si>
  <si>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</si>
  <si>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</si>
  <si>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</si>
  <si>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</si>
  <si>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</si>
  <si>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</si>
  <si>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</si>
  <si>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</si>
  <si>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</si>
  <si>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</si>
  <si>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</si>
  <si>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</si>
  <si>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</si>
  <si>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</si>
  <si>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</si>
  <si>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</si>
  <si>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</si>
  <si>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</si>
  <si>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</si>
  <si>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</si>
  <si>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</si>
  <si>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</si>
  <si>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</si>
  <si>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</si>
  <si>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</si>
  <si>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</si>
  <si>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</si>
  <si>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</si>
  <si>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</si>
  <si>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</si>
  <si>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</si>
  <si>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</si>
  <si>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</si>
  <si>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</si>
  <si>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</si>
  <si>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</si>
  <si>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</si>
  <si>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</si>
  <si>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</si>
  <si>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</si>
  <si>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</si>
  <si>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</si>
  <si>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</si>
  <si>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</si>
  <si>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</si>
  <si>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</si>
  <si>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</si>
  <si>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</si>
  <si>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</si>
  <si>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</si>
  <si>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</si>
  <si>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</si>
  <si>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</si>
  <si>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</si>
  <si>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</si>
  <si>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</si>
  <si>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</si>
  <si>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</si>
  <si>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</si>
  <si>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</si>
  <si>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</si>
  <si>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</si>
  <si>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</si>
  <si>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</si>
  <si>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</si>
  <si>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</si>
  <si>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</si>
  <si>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</si>
  <si>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</si>
  <si>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</si>
  <si>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</si>
  <si>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</si>
  <si>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</si>
  <si>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</si>
  <si>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</si>
  <si>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</si>
  <si>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</si>
  <si>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</si>
  <si>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</si>
  <si>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</si>
  <si>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</si>
  <si>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</si>
  <si>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</si>
  <si>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</si>
  <si>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</si>
  <si>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</si>
  <si>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</si>
  <si>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</si>
  <si>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</si>
  <si>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</si>
  <si>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</si>
  <si>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</si>
  <si>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</si>
  <si>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</si>
  <si>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</si>
  <si>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</si>
  <si>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</si>
  <si>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</si>
  <si>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</si>
  <si>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</si>
  <si>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</si>
  <si>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</si>
  <si>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</si>
  <si>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</si>
  <si>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</si>
  <si>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</si>
  <si>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</si>
  <si>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</si>
  <si>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</si>
  <si>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</si>
  <si>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</si>
  <si>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</si>
  <si>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</si>
  <si>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</si>
  <si>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</si>
  <si>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</si>
  <si>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</si>
  <si>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</si>
  <si>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</si>
  <si>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</si>
  <si>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</si>
  <si>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</si>
  <si>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</si>
  <si>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</si>
  <si>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</si>
  <si>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</si>
  <si>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</si>
  <si>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</si>
  <si>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</si>
  <si>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</si>
  <si>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</si>
  <si>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</si>
  <si>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</si>
  <si>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</si>
  <si>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</si>
  <si>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</si>
  <si>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</si>
  <si>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</si>
  <si>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</si>
  <si>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</si>
  <si>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</si>
  <si>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</si>
  <si>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</si>
  <si>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</si>
  <si>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</si>
  <si>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</si>
  <si>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</si>
  <si>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</si>
  <si>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</si>
  <si>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</si>
  <si>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</si>
  <si>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</si>
  <si>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</si>
  <si>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</si>
  <si>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</si>
  <si>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</si>
  <si>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</si>
  <si>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</si>
  <si>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</si>
  <si>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</si>
  <si>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</si>
  <si>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</si>
  <si>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</si>
  <si>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</si>
  <si>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</si>
  <si>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</si>
  <si>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</si>
  <si>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</si>
  <si>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</si>
  <si>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</si>
  <si>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</si>
  <si>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</si>
  <si>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</si>
  <si>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</si>
  <si>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</si>
  <si>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</si>
  <si>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</si>
  <si>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</si>
  <si>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</si>
  <si>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</si>
  <si>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</si>
  <si>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</si>
  <si>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</si>
  <si>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</si>
  <si>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</si>
  <si>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</si>
  <si>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</si>
  <si>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</si>
  <si>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</si>
  <si>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</si>
  <si>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</si>
  <si>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</si>
  <si>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</si>
  <si>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</si>
  <si>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</si>
  <si>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</si>
  <si>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</si>
  <si>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</si>
  <si>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</si>
  <si>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</si>
  <si>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</si>
  <si>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</si>
  <si>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</si>
  <si>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</si>
  <si>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</si>
  <si>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</si>
  <si>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</si>
  <si>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</si>
  <si>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</si>
  <si>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</si>
  <si>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</si>
  <si>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</si>
  <si>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</si>
  <si>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</si>
  <si>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</si>
  <si>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</si>
  <si>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</si>
  <si>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</si>
  <si>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</si>
  <si>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</si>
  <si>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</si>
  <si>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</si>
  <si>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</si>
  <si>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</si>
  <si>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</si>
  <si>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</si>
  <si>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</si>
  <si>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</si>
  <si>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</si>
  <si>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</si>
  <si>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</si>
  <si>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</si>
  <si>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</si>
  <si>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</si>
  <si>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</si>
  <si>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</si>
  <si>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</si>
  <si>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</si>
  <si>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</si>
  <si>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</si>
  <si>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</si>
  <si>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</si>
  <si>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</si>
  <si>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</si>
  <si>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</si>
  <si>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</si>
  <si>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</si>
  <si>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</si>
  <si>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</si>
  <si>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</si>
  <si>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</si>
  <si>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</si>
  <si>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</si>
  <si>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</si>
  <si>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</si>
  <si>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</si>
  <si>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</si>
  <si>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</si>
  <si>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</si>
  <si>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</si>
  <si>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</si>
  <si>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</si>
  <si>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</si>
  <si>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</si>
  <si>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</si>
  <si>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</si>
  <si>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</si>
  <si>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</si>
  <si>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</si>
  <si>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</si>
  <si>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</si>
  <si>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</si>
  <si>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</si>
  <si>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</si>
  <si>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</si>
  <si>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</si>
  <si>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</si>
  <si>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</si>
  <si>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</si>
  <si>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</si>
  <si>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</si>
  <si>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</si>
  <si>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</si>
  <si>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</si>
  <si>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</si>
  <si>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</si>
  <si>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</si>
  <si>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</si>
  <si>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</si>
  <si>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</si>
  <si>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</si>
  <si>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</si>
  <si>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</si>
  <si>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</si>
  <si>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</si>
  <si>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</si>
  <si>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</si>
  <si>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</si>
  <si>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</si>
  <si>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</si>
  <si>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</si>
  <si>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</si>
  <si>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</si>
  <si>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</si>
  <si>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</si>
  <si>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</si>
  <si>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</si>
  <si>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</si>
  <si>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</si>
  <si>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</si>
  <si>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</si>
  <si>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</si>
  <si>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</si>
  <si>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</si>
  <si>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</si>
  <si>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</si>
  <si>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</si>
  <si>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</si>
  <si>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</si>
  <si>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</si>
  <si>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</si>
  <si>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</si>
  <si>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</si>
  <si>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</si>
  <si>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</si>
  <si>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</si>
  <si>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</si>
  <si>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</si>
  <si>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</si>
  <si>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</si>
  <si>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</si>
  <si>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</si>
  <si>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</si>
  <si>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</si>
  <si>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</si>
  <si>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</si>
  <si>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</si>
  <si>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</si>
  <si>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</si>
  <si>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</si>
  <si>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</si>
  <si>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</si>
  <si>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</si>
  <si>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</si>
  <si>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</si>
  <si>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</si>
  <si>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</si>
  <si>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</si>
  <si>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</si>
  <si>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</si>
  <si>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</si>
  <si>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</si>
  <si>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</si>
  <si>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</si>
  <si>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</si>
  <si>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</si>
  <si>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</si>
  <si>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</si>
  <si>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</si>
  <si>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</si>
  <si>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</si>
  <si>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</si>
  <si>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</si>
  <si>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</si>
  <si>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</si>
  <si>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</si>
  <si>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</si>
  <si>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</si>
  <si>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</si>
  <si>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</si>
  <si>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</si>
  <si>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</si>
  <si>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</si>
  <si>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</si>
  <si>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</si>
  <si>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</si>
  <si>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</si>
  <si>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</si>
  <si>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</si>
  <si>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</si>
  <si>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</si>
  <si>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</si>
  <si>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</si>
  <si>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</si>
  <si>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</si>
  <si>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</si>
  <si>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</si>
  <si>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</si>
  <si>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</si>
  <si>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</si>
  <si>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</si>
  <si>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</si>
  <si>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</si>
  <si>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</si>
  <si>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</si>
  <si>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</si>
  <si>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</si>
  <si>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</si>
  <si>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</si>
  <si>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</si>
  <si>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</si>
  <si>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</si>
  <si>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</si>
  <si>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</si>
  <si>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</si>
  <si>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</si>
  <si>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</si>
  <si>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</si>
  <si>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</si>
  <si>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</si>
  <si>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</si>
  <si>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</si>
  <si>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</si>
  <si>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</si>
  <si>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</si>
  <si>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</si>
  <si>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</si>
  <si>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</si>
  <si>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</si>
  <si>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</si>
  <si>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</si>
  <si>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</si>
  <si>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</si>
  <si>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</si>
  <si>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</si>
  <si>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</si>
  <si>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</si>
  <si>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</si>
  <si>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</si>
  <si>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</si>
  <si>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</si>
  <si>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</si>
  <si>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</si>
  <si>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</si>
  <si>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</si>
  <si>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</si>
  <si>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</si>
  <si>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</si>
  <si>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</si>
  <si>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</si>
  <si>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</si>
  <si>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</si>
  <si>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</si>
  <si>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</si>
  <si>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</si>
  <si>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</si>
  <si>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</si>
  <si>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</si>
  <si>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</si>
  <si>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</si>
  <si>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</si>
  <si>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</si>
  <si>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</si>
  <si>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</si>
  <si>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</si>
  <si>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</si>
  <si>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</si>
  <si>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</si>
  <si>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</si>
  <si>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</si>
  <si>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</si>
  <si>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</si>
  <si>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</si>
  <si>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</si>
  <si>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</si>
  <si>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</si>
  <si>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</si>
  <si>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</si>
  <si>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</si>
  <si>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</si>
  <si>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</si>
  <si>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</si>
  <si>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</si>
  <si>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</si>
  <si>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</si>
  <si>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</si>
  <si>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</si>
  <si>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</si>
  <si>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</si>
  <si>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</si>
  <si>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</si>
  <si>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</si>
  <si>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</si>
  <si>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</si>
  <si>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</si>
  <si>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</si>
  <si>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</si>
  <si>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</si>
  <si>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</si>
  <si>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</si>
  <si>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</si>
  <si>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</si>
  <si>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</si>
  <si>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</si>
  <si>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</si>
  <si>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</si>
  <si>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</si>
  <si>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</si>
  <si>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</si>
  <si>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</si>
  <si>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</si>
  <si>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</si>
  <si>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</si>
  <si>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</si>
  <si>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</si>
  <si>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</si>
  <si>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</si>
  <si>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</si>
  <si>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</si>
  <si>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</si>
  <si>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</si>
  <si>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</si>
  <si>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</si>
  <si>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</si>
  <si>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</si>
  <si>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</si>
  <si>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</si>
  <si>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</si>
  <si>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</si>
  <si>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</si>
  <si>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</si>
  <si>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</si>
  <si>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</si>
  <si>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</si>
  <si>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</si>
  <si>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</si>
  <si>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</si>
  <si>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</si>
  <si>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</si>
  <si>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</si>
  <si>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</si>
  <si>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</si>
  <si>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</si>
  <si>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</si>
  <si>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</si>
  <si>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</si>
  <si>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</si>
  <si>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</si>
  <si>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</si>
  <si>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</si>
  <si>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</si>
  <si>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</si>
  <si>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</si>
  <si>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</si>
  <si>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</si>
  <si>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</si>
  <si>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</si>
  <si>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</si>
  <si>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</si>
  <si>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</si>
  <si>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</si>
  <si>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</si>
  <si>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</si>
  <si>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</si>
  <si>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</si>
  <si>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</si>
  <si>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</si>
  <si>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</si>
  <si>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</si>
  <si>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</si>
  <si>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</si>
  <si>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</si>
  <si>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</si>
  <si>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</si>
  <si>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</si>
  <si>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</si>
  <si>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</si>
  <si>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</si>
  <si>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</si>
  <si>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</si>
  <si>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</si>
  <si>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</si>
  <si>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</si>
  <si>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</si>
  <si>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</si>
  <si>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</si>
  <si>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</si>
  <si>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</si>
  <si>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</si>
  <si>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</si>
  <si>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</si>
  <si>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</si>
  <si>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</si>
  <si>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</si>
  <si>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</si>
  <si>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</si>
  <si>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</si>
  <si>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</si>
  <si>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</si>
  <si>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</si>
  <si>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</si>
  <si>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</si>
  <si>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</si>
  <si>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</si>
  <si>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</si>
  <si>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</si>
  <si>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</si>
  <si>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</si>
  <si>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</si>
  <si>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</si>
  <si>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</si>
  <si>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</si>
  <si>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</si>
  <si>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</si>
  <si>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</si>
  <si>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</si>
  <si>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</si>
  <si>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</si>
  <si>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</si>
  <si>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</si>
  <si>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</si>
  <si>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</si>
  <si>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</si>
  <si>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</si>
  <si>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</si>
  <si>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</si>
  <si>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</si>
  <si>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</si>
  <si>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</si>
  <si>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</si>
  <si>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</si>
  <si>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</si>
  <si>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</si>
  <si>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</si>
  <si>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</si>
  <si>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</si>
  <si>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</si>
  <si>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</si>
  <si>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</si>
  <si>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</si>
  <si>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</si>
  <si>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</si>
  <si>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</si>
  <si>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</si>
  <si>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</si>
  <si>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</si>
  <si>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</si>
  <si>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</si>
  <si>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</si>
  <si>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</si>
  <si>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</si>
  <si>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</si>
  <si>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</si>
  <si>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</si>
  <si>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</si>
  <si>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</si>
  <si>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</si>
  <si>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</si>
  <si>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</si>
  <si>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</si>
  <si>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</si>
  <si>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</si>
  <si>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</si>
  <si>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</si>
  <si>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</si>
  <si>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</si>
  <si>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</si>
  <si>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</si>
  <si>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</si>
  <si>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</si>
  <si>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</si>
  <si>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</si>
  <si>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</si>
  <si>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</si>
  <si>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</si>
  <si>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</si>
  <si>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</si>
  <si>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</si>
  <si>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</si>
  <si>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</si>
  <si>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</si>
  <si>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</si>
  <si>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</si>
  <si>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</si>
  <si>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</si>
  <si>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</si>
  <si>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</si>
  <si>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</si>
  <si>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</si>
  <si>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</si>
  <si>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</si>
  <si>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</si>
  <si>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</si>
  <si>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</si>
  <si>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</si>
  <si>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</si>
  <si>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</si>
  <si>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</si>
  <si>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</si>
  <si>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</si>
  <si>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</si>
  <si>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</si>
  <si>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</si>
  <si>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</si>
  <si>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</si>
  <si>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</si>
  <si>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</si>
  <si>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</si>
  <si>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</si>
  <si>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</si>
  <si>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</si>
  <si>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</si>
  <si>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</si>
  <si>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</si>
  <si>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</si>
  <si>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</si>
  <si>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</si>
  <si>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</si>
  <si>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</si>
  <si>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</si>
  <si>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</si>
  <si>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</si>
  <si>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</si>
  <si>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</si>
  <si>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</si>
  <si>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</si>
  <si>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</si>
  <si>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</si>
  <si>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</si>
  <si>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</si>
  <si>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</si>
  <si>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</si>
  <si>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</si>
  <si>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</si>
  <si>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</si>
  <si>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</si>
  <si>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</si>
  <si>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</si>
  <si>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</si>
  <si>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</si>
  <si>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</si>
  <si>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</si>
  <si>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</si>
  <si>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</si>
  <si>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</si>
  <si>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</si>
  <si>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</si>
  <si>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</si>
  <si>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</si>
  <si>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</si>
  <si>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</si>
  <si>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</si>
  <si>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</si>
  <si>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</si>
  <si>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</si>
  <si>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</si>
  <si>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</si>
  <si>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</si>
  <si>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</si>
  <si>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</si>
  <si>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</si>
  <si>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</si>
  <si>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</si>
  <si>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</si>
  <si>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</si>
  <si>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</si>
  <si>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</si>
  <si>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</si>
  <si>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</si>
  <si>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</si>
  <si>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</si>
  <si>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</si>
  <si>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</si>
  <si>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</si>
  <si>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</si>
  <si>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</si>
  <si>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</si>
  <si>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</si>
  <si>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</si>
  <si>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</si>
  <si>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</si>
  <si>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</si>
  <si>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</si>
  <si>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</si>
  <si>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</si>
  <si>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</si>
  <si>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</si>
  <si>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</si>
  <si>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</si>
  <si>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</si>
  <si>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</si>
  <si>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</si>
  <si>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</si>
  <si>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</si>
  <si>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</si>
  <si>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</si>
  <si>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</si>
  <si>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</si>
  <si>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</si>
  <si>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</si>
  <si>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</si>
  <si>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</si>
  <si>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</si>
  <si>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</si>
  <si>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</si>
  <si>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</si>
  <si>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</si>
  <si>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</si>
  <si>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</si>
  <si>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</si>
  <si>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</si>
  <si>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</si>
  <si>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</si>
  <si>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</si>
  <si>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</si>
  <si>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</si>
  <si>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</si>
  <si>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</si>
  <si>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</si>
  <si>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</si>
  <si>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</si>
  <si>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</si>
  <si>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</si>
  <si>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</si>
  <si>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</si>
  <si>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</si>
  <si>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</si>
  <si>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</si>
  <si>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</si>
  <si>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</si>
  <si>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</si>
  <si>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</si>
  <si>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</si>
  <si>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</si>
  <si>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</si>
  <si>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</si>
  <si>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</si>
  <si>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</si>
  <si>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</si>
  <si>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</si>
  <si>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</si>
  <si>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</si>
  <si>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</si>
  <si>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</si>
  <si>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</si>
  <si>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</si>
  <si>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</si>
  <si>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</si>
  <si>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</si>
  <si>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</si>
  <si>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</si>
  <si>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</si>
  <si>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</si>
  <si>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</si>
  <si>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</si>
  <si>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</si>
  <si>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</si>
  <si>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</si>
  <si>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</si>
  <si>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</si>
  <si>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</si>
  <si>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</si>
  <si>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</si>
  <si>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</si>
  <si>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</si>
  <si>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</si>
  <si>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</si>
  <si>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</si>
  <si>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</si>
  <si>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</si>
  <si>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</si>
  <si>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</si>
  <si>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</si>
  <si>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</si>
  <si>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</si>
  <si>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</si>
  <si>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</si>
  <si>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</si>
  <si>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</si>
  <si>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</si>
  <si>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</si>
  <si>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</si>
  <si>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</si>
  <si>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</si>
  <si>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</si>
  <si>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</si>
  <si>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</si>
  <si>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</si>
  <si>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</si>
  <si>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</si>
  <si>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</si>
  <si>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</si>
  <si>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</si>
  <si>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</si>
  <si>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</si>
  <si>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</si>
  <si>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</si>
  <si>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</si>
  <si>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</si>
  <si>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</si>
  <si>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</si>
  <si>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</si>
  <si>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</si>
  <si>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</si>
  <si>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</si>
  <si>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</si>
  <si>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</si>
  <si>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</si>
  <si>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</si>
  <si>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</si>
  <si>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</si>
  <si>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</si>
  <si>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</si>
  <si>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</si>
  <si>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</si>
  <si>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</si>
  <si>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</si>
  <si>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</si>
  <si>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</si>
  <si>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</si>
  <si>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</si>
  <si>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</si>
  <si>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</si>
  <si>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</si>
  <si>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</si>
  <si>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</si>
  <si>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</si>
  <si>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</si>
  <si>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</si>
  <si>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</si>
  <si>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</si>
  <si>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</si>
  <si>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</si>
  <si>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</si>
  <si>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</si>
  <si>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</si>
  <si>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</si>
  <si>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</si>
  <si>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</si>
  <si>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</si>
  <si>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</si>
  <si>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</si>
  <si>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</si>
  <si>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</si>
  <si>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</si>
  <si>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</si>
  <si>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</si>
  <si>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</si>
  <si>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</si>
  <si>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</si>
  <si>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</si>
  <si>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</si>
  <si>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</si>
  <si>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</si>
  <si>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</si>
  <si>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</si>
  <si>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</si>
  <si>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</si>
  <si>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</si>
  <si>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</si>
  <si>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</si>
  <si>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</si>
  <si>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</si>
  <si>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</si>
  <si>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</si>
  <si>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</si>
  <si>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</si>
  <si>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</si>
  <si>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</si>
  <si>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</si>
  <si>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</si>
  <si>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</si>
  <si>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</si>
  <si>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</si>
  <si>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</si>
  <si>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</si>
  <si>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</si>
  <si>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</si>
  <si>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</si>
  <si>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</si>
  <si>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</si>
  <si>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</si>
  <si>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</si>
  <si>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</si>
  <si>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</si>
  <si>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</si>
  <si>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</si>
  <si>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</si>
  <si>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</si>
  <si>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</si>
  <si>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</si>
  <si>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</si>
  <si>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</si>
  <si>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</si>
  <si>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</si>
  <si>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</si>
  <si>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</si>
  <si>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</si>
  <si>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</si>
  <si>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</si>
  <si>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</si>
  <si>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</si>
  <si>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</si>
  <si>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</si>
  <si>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</si>
  <si>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</si>
  <si>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</si>
  <si>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</si>
  <si>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</si>
  <si>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</si>
  <si>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</si>
  <si>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</si>
  <si>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</si>
  <si>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</si>
  <si>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</si>
  <si>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</si>
  <si>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</si>
  <si>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</si>
  <si>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</si>
  <si>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</si>
  <si>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</si>
  <si>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</si>
  <si>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</si>
  <si>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</si>
  <si>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</si>
  <si>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</si>
  <si>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</si>
  <si>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</si>
  <si>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</si>
  <si>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</si>
  <si>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</si>
  <si>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</si>
  <si>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</si>
  <si>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</si>
  <si>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</si>
  <si>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</si>
  <si>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</si>
  <si>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</si>
  <si>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</si>
  <si>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</si>
  <si>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</si>
  <si>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</si>
  <si>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</si>
  <si>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</si>
  <si>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</si>
  <si>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</si>
  <si>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</si>
  <si>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</si>
  <si>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</si>
  <si>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</si>
  <si>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</si>
  <si>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</si>
  <si>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</si>
  <si>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</si>
  <si>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</si>
  <si>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</si>
  <si>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</si>
  <si>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</si>
  <si>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</si>
  <si>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</si>
  <si>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</si>
  <si>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</si>
  <si>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</si>
  <si>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</si>
  <si>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</si>
  <si>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</si>
  <si>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</si>
  <si>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</si>
  <si>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</si>
  <si>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</si>
  <si>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</si>
  <si>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</si>
  <si>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</si>
  <si>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</si>
  <si>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</si>
  <si>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</si>
  <si>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</si>
  <si>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</si>
  <si>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</si>
  <si>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</si>
  <si>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</si>
  <si>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</si>
  <si>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</si>
  <si>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</si>
  <si>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</si>
  <si>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</si>
  <si>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</si>
  <si>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</si>
  <si>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</si>
  <si>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</si>
  <si>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</si>
  <si>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</si>
  <si>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</si>
  <si>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</si>
  <si>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</si>
  <si>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</si>
  <si>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</si>
  <si>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</si>
  <si>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</si>
  <si>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</si>
  <si>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</si>
  <si>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</si>
  <si>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</si>
  <si>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</si>
  <si>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</si>
  <si>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</si>
  <si>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</si>
  <si>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</si>
  <si>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</si>
  <si>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</si>
  <si>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</si>
  <si>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</si>
  <si>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</si>
  <si>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</si>
  <si>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</si>
  <si>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</si>
  <si>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</si>
  <si>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</si>
  <si>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</si>
  <si>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</si>
  <si>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</si>
  <si>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</si>
  <si>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</si>
  <si>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</si>
  <si>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</si>
  <si>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</si>
  <si>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</si>
  <si>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</si>
  <si>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</si>
  <si>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</si>
  <si>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</si>
  <si>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</si>
  <si>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</si>
  <si>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</si>
  <si>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</si>
  <si>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</si>
  <si>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</si>
  <si>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</si>
  <si>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</si>
  <si>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</si>
  <si>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</si>
  <si>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</si>
  <si>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</si>
  <si>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</si>
  <si>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</si>
  <si>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</si>
  <si>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</si>
  <si>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</si>
  <si>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</si>
  <si>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</si>
  <si>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</si>
  <si>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</si>
  <si>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</si>
  <si>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</si>
  <si>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</si>
  <si>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</si>
  <si>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</si>
  <si>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</si>
  <si>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</si>
  <si>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</si>
  <si>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</si>
  <si>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</si>
  <si>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</si>
  <si>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</si>
  <si>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</si>
  <si>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</si>
  <si>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</si>
  <si>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</si>
  <si>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</si>
  <si>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</si>
  <si>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</si>
  <si>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</si>
  <si>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</si>
  <si>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</si>
  <si>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</si>
  <si>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</si>
  <si>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</si>
  <si>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</si>
  <si>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</si>
  <si>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</si>
  <si>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</si>
  <si>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</si>
  <si>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</si>
  <si>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</si>
  <si>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</si>
  <si>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</si>
  <si>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</si>
  <si>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</si>
  <si>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</si>
  <si>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</si>
  <si>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</si>
  <si>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</si>
  <si>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</si>
  <si>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</si>
  <si>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</si>
  <si>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</si>
  <si>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</si>
  <si>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</si>
  <si>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</si>
  <si>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</si>
  <si>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</si>
  <si>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</si>
  <si>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</si>
  <si>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</si>
  <si>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</si>
  <si>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</si>
  <si>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</si>
  <si>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</si>
  <si>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</si>
  <si>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</si>
  <si>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</si>
  <si>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</si>
  <si>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</si>
  <si>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</si>
  <si>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</si>
  <si>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</si>
  <si>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</si>
  <si>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</si>
  <si>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</si>
  <si>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</si>
  <si>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</si>
  <si>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</si>
  <si>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</si>
  <si>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</si>
  <si>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</si>
  <si>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</si>
  <si>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</si>
  <si>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</si>
  <si>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</si>
  <si>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</si>
  <si>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</si>
  <si>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</si>
  <si>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</si>
  <si>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</si>
  <si>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</si>
  <si>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</si>
  <si>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</si>
  <si>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</si>
  <si>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</si>
  <si>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</si>
  <si>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</si>
  <si>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</si>
  <si>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</si>
  <si>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</si>
  <si>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</si>
  <si>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</si>
  <si>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</si>
  <si>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</si>
  <si>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</si>
  <si>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</si>
  <si>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</si>
  <si>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</si>
  <si>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</si>
  <si>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</si>
  <si>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</si>
  <si>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</si>
  <si>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</si>
  <si>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</si>
  <si>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</si>
  <si>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</si>
  <si>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</si>
  <si>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</si>
  <si>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</si>
  <si>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</si>
  <si>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</si>
  <si>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</si>
  <si>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</si>
  <si>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</si>
  <si>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</si>
  <si>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</si>
  <si>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</si>
  <si>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</si>
  <si>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</si>
  <si>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</si>
  <si>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</si>
  <si>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</si>
  <si>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</si>
  <si>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</si>
  <si>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</si>
  <si>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</si>
  <si>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</si>
  <si>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</si>
  <si>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</si>
  <si>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</si>
  <si>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</si>
  <si>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</si>
  <si>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</si>
  <si>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</si>
  <si>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</si>
  <si>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</si>
  <si>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</si>
  <si>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</si>
  <si>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</si>
  <si>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</si>
  <si>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</si>
  <si>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</si>
  <si>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</si>
  <si>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</si>
  <si>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</si>
  <si>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</si>
  <si>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</si>
  <si>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</si>
  <si>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</si>
  <si>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</si>
  <si>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</si>
  <si>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</si>
  <si>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</si>
  <si>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</si>
  <si>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</si>
  <si>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</si>
  <si>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</si>
  <si>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</si>
  <si>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</si>
  <si>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</si>
  <si>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</si>
  <si>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</si>
  <si>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</si>
  <si>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</si>
  <si>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</si>
  <si>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</si>
  <si>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</si>
  <si>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</si>
  <si>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</si>
  <si>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</si>
  <si>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</si>
  <si>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</si>
  <si>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</si>
  <si>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</si>
  <si>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</si>
  <si>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</si>
  <si>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</si>
  <si>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</si>
  <si>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</si>
  <si>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</si>
  <si>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</si>
  <si>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</si>
  <si>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</si>
  <si>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</si>
  <si>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</si>
  <si>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</si>
  <si>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</si>
  <si>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</si>
  <si>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</si>
  <si>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</si>
  <si>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</si>
  <si>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</si>
  <si>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</si>
  <si>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</si>
  <si>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</si>
  <si>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</si>
  <si>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</si>
  <si>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</si>
  <si>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</si>
  <si>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</si>
  <si>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</si>
  <si>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</si>
  <si>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</si>
  <si>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</si>
  <si>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</si>
  <si>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</si>
  <si>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</si>
  <si>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</si>
  <si>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</si>
  <si>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</si>
  <si>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</si>
  <si>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</si>
  <si>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</si>
  <si>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</si>
  <si>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</si>
  <si>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</si>
  <si>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</si>
  <si>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</si>
  <si>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</si>
  <si>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</si>
  <si>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</si>
  <si>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</si>
  <si>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</si>
  <si>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</si>
  <si>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</si>
  <si>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</si>
  <si>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</si>
  <si>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</si>
  <si>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</si>
  <si>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</si>
  <si>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</si>
  <si>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</si>
  <si>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</si>
  <si>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</si>
  <si>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</si>
  <si>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</si>
  <si>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</si>
  <si>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</si>
  <si>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</si>
  <si>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</si>
  <si>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</si>
  <si>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</si>
  <si>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</si>
  <si>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</si>
  <si>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</si>
  <si>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</si>
  <si>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</si>
  <si>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</si>
  <si>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</si>
  <si>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</si>
  <si>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</si>
  <si>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</si>
  <si>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</si>
  <si>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</si>
  <si>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</si>
  <si>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</si>
  <si>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</si>
  <si>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</si>
  <si>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</si>
  <si>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</si>
  <si>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</si>
  <si>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</si>
  <si>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</si>
  <si>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</si>
  <si>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</si>
  <si>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</si>
  <si>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</si>
  <si>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</si>
  <si>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</si>
  <si>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</si>
  <si>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</si>
  <si>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</si>
  <si>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</si>
  <si>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</si>
  <si>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</si>
  <si>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</si>
  <si>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</si>
  <si>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</si>
  <si>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</si>
  <si>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</si>
  <si>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</si>
  <si>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</si>
  <si>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</si>
  <si>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</si>
  <si>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</si>
  <si>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</si>
  <si>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</si>
  <si>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</si>
  <si>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</si>
  <si>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</si>
  <si>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</si>
  <si>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</si>
  <si>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</si>
  <si>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</si>
  <si>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</si>
  <si>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</si>
  <si>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</si>
  <si>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</si>
  <si>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</si>
  <si>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</si>
  <si>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</si>
  <si>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</si>
  <si>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</si>
  <si>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</si>
  <si>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</si>
  <si>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</si>
  <si>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</si>
  <si>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</si>
  <si>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</si>
  <si>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</si>
  <si>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</si>
  <si>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</si>
  <si>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</si>
  <si>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</si>
  <si>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</si>
  <si>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</si>
  <si>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</si>
  <si>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</si>
  <si>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</si>
  <si>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</si>
  <si>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</si>
  <si>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</si>
  <si>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</si>
  <si>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</si>
  <si>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</si>
  <si>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</si>
  <si>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</si>
  <si>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</si>
  <si>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</si>
  <si>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</si>
  <si>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</si>
  <si>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</si>
  <si>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</si>
  <si>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</si>
  <si>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</si>
  <si>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</si>
  <si>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</si>
  <si>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</si>
  <si>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</si>
  <si>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</si>
  <si>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</si>
  <si>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</si>
  <si>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</si>
  <si>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</si>
  <si>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</si>
  <si>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</si>
  <si>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</si>
  <si>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</si>
  <si>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</si>
  <si>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</si>
  <si>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</si>
  <si>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</si>
  <si>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</si>
  <si>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</si>
  <si>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</si>
  <si>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</si>
  <si>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</si>
  <si>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</si>
  <si>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</si>
  <si>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</si>
  <si>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</si>
  <si>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</si>
  <si>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</si>
  <si>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</si>
  <si>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</si>
  <si>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</si>
  <si>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</si>
  <si>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</si>
  <si>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</si>
  <si>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</si>
  <si>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</si>
  <si>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</si>
  <si>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</si>
  <si>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</si>
  <si>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</si>
  <si>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</si>
  <si>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</si>
  <si>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</si>
  <si>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</si>
  <si>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</si>
  <si>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</si>
  <si>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</si>
  <si>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</si>
  <si>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</si>
  <si>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</si>
  <si>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</si>
  <si>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</si>
  <si>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</si>
  <si>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</si>
  <si>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</si>
  <si>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</si>
  <si>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</si>
  <si>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</si>
  <si>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</si>
  <si>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</si>
  <si>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</si>
  <si>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</si>
  <si>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</si>
  <si>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</si>
  <si>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</si>
  <si>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</si>
  <si>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</si>
  <si>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</si>
  <si>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</si>
  <si>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</si>
  <si>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</si>
  <si>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</si>
  <si>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</si>
  <si>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</si>
  <si>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</si>
  <si>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</si>
  <si>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</si>
  <si>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</si>
  <si>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</si>
  <si>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</si>
  <si>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</si>
  <si>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</si>
  <si>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</si>
  <si>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</si>
  <si>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</si>
  <si>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</si>
  <si>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</si>
  <si>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</si>
  <si>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</si>
  <si>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</si>
  <si>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</si>
  <si>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</si>
  <si>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</si>
  <si>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</si>
  <si>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</si>
  <si>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</si>
  <si>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</si>
  <si>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</si>
  <si>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</si>
  <si>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</si>
  <si>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</si>
  <si>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</si>
  <si>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</si>
  <si>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</si>
  <si>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</si>
  <si>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</si>
  <si>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</si>
  <si>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</si>
  <si>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</si>
  <si>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</si>
  <si>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</si>
  <si>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</si>
  <si>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</si>
  <si>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</si>
  <si>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</si>
  <si>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</si>
  <si>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</si>
  <si>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</si>
  <si>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</si>
  <si>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</si>
  <si>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</si>
  <si>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</si>
  <si>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</si>
  <si>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</si>
  <si>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</si>
  <si>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</si>
  <si>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</si>
  <si>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</si>
  <si>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</si>
  <si>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</si>
  <si>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</si>
  <si>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</si>
  <si>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</si>
  <si>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</si>
  <si>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</si>
  <si>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</si>
  <si>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</si>
  <si>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</si>
  <si>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</si>
  <si>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</si>
  <si>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</si>
  <si>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</si>
  <si>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</si>
  <si>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</si>
  <si>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</si>
  <si>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</si>
  <si>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</si>
  <si>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</si>
  <si>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</si>
  <si>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</si>
  <si>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</si>
  <si>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</si>
  <si>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</si>
  <si>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</si>
  <si>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</si>
  <si>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</si>
  <si>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</si>
  <si>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</si>
  <si>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</si>
  <si>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</si>
  <si>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</si>
  <si>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</si>
  <si>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</si>
  <si>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</si>
  <si>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</si>
  <si>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</si>
  <si>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</si>
  <si>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</si>
  <si>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</si>
  <si>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</si>
  <si>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</si>
  <si>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</si>
  <si>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</si>
  <si>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</si>
  <si>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</si>
  <si>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</si>
  <si>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</si>
  <si>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</si>
  <si>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</si>
  <si>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</si>
  <si>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</si>
  <si>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</si>
  <si>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</si>
  <si>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</si>
  <si>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</si>
  <si>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</si>
  <si>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</si>
  <si>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</si>
  <si>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</si>
  <si>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</si>
  <si>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</si>
  <si>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</si>
  <si>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</si>
  <si>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</si>
  <si>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</si>
  <si>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</si>
  <si>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</si>
  <si>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</si>
  <si>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</si>
  <si>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</si>
  <si>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</si>
  <si>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</si>
  <si>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</si>
  <si>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</si>
  <si>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</si>
  <si>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</si>
  <si>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</si>
  <si>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</si>
  <si>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</si>
  <si>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</si>
  <si>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</si>
  <si>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</si>
  <si>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</si>
  <si>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</si>
  <si>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</si>
  <si>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</si>
  <si>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</si>
  <si>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</si>
  <si>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</si>
  <si>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</si>
  <si>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</si>
  <si>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</si>
  <si>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</si>
  <si>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</si>
  <si>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</si>
  <si>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</si>
  <si>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</si>
  <si>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</si>
  <si>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</si>
  <si>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</si>
  <si>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</si>
  <si>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</si>
  <si>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</si>
  <si>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</si>
  <si>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</si>
  <si>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</si>
  <si>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</si>
  <si>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</si>
  <si>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</si>
  <si>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</si>
  <si>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</si>
  <si>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</si>
  <si>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</si>
  <si>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</si>
  <si>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</si>
  <si>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</si>
  <si>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</si>
  <si>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</si>
  <si>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</si>
  <si>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</si>
  <si>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</si>
  <si>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</si>
  <si>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</si>
  <si>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</si>
  <si>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</si>
  <si>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</si>
  <si>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</si>
  <si>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</si>
  <si>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</si>
  <si>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</si>
  <si>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</si>
  <si>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</si>
  <si>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</si>
  <si>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</si>
  <si>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</si>
  <si>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</si>
  <si>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</si>
  <si>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</si>
  <si>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</si>
  <si>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</si>
  <si>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</si>
  <si>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</si>
  <si>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</si>
  <si>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</si>
  <si>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</si>
  <si>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</si>
  <si>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</si>
  <si>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</si>
  <si>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</si>
  <si>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</si>
  <si>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</si>
  <si>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</si>
  <si>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</si>
  <si>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</si>
  <si>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</si>
  <si>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</si>
  <si>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</si>
  <si>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</si>
  <si>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</si>
  <si>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</si>
  <si>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</si>
  <si>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</si>
  <si>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</si>
  <si>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</si>
  <si>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</si>
  <si>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</si>
  <si>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</si>
  <si>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</si>
  <si>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</si>
  <si>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</si>
  <si>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</si>
  <si>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</si>
  <si>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</si>
  <si>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</si>
  <si>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</si>
  <si>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</si>
  <si>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</si>
  <si>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</si>
  <si>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</si>
  <si>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</si>
  <si>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</si>
  <si>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</si>
  <si>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</si>
  <si>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</si>
  <si>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</si>
  <si>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</si>
  <si>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</si>
  <si>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</si>
  <si>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</si>
  <si>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</si>
  <si>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</si>
  <si>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</si>
  <si>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</si>
  <si>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</si>
  <si>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</si>
  <si>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</si>
  <si>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</si>
  <si>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</si>
  <si>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</si>
  <si>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</si>
  <si>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</si>
  <si>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</si>
  <si>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</si>
  <si>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</si>
  <si>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</si>
  <si>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</si>
  <si>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</si>
  <si>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</si>
  <si>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</si>
  <si>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</si>
  <si>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</si>
  <si>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</si>
  <si>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</si>
  <si>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</si>
  <si>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</si>
  <si>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</si>
  <si>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</si>
  <si>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</si>
  <si>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</si>
  <si>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</si>
  <si>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</si>
  <si>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</si>
  <si>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</si>
  <si>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</si>
  <si>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</si>
  <si>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</si>
  <si>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</si>
  <si>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</si>
  <si>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</si>
  <si>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</si>
  <si>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</si>
  <si>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</si>
  <si>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</si>
  <si>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</si>
  <si>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</si>
  <si>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</si>
  <si>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</si>
  <si>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</si>
  <si>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</si>
  <si>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</si>
  <si>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</si>
  <si>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</si>
  <si>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</si>
  <si>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</si>
  <si>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</si>
  <si>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</si>
  <si>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</si>
  <si>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</si>
  <si>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</si>
  <si>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</si>
  <si>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</si>
  <si>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</si>
  <si>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</si>
  <si>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</si>
  <si>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</si>
  <si>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</si>
  <si>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</si>
  <si>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</si>
  <si>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</si>
  <si>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</si>
  <si>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</si>
  <si>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</si>
  <si>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</si>
  <si>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</si>
  <si>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</si>
  <si>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</si>
  <si>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</si>
  <si>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</si>
  <si>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</si>
  <si>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</si>
  <si>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</si>
  <si>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</si>
  <si>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</si>
  <si>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</si>
  <si>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</si>
  <si>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</si>
  <si>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</si>
  <si>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</si>
  <si>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</si>
  <si>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</si>
  <si>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</si>
  <si>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</si>
  <si>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</si>
  <si>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</si>
  <si>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</si>
  <si>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</si>
  <si>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</si>
  <si>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</si>
  <si>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</si>
  <si>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</si>
  <si>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</si>
  <si>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</si>
  <si>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</si>
  <si>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</si>
  <si>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</si>
  <si>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</si>
  <si>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</si>
  <si>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</si>
  <si>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</si>
  <si>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</si>
  <si>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</si>
  <si>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</si>
  <si>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</si>
  <si>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</si>
  <si>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</si>
  <si>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</si>
  <si>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</si>
  <si>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</si>
  <si>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</si>
  <si>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</si>
  <si>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</si>
  <si>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</si>
  <si>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</si>
  <si>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</si>
  <si>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</si>
  <si>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</si>
  <si>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</si>
  <si>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</si>
  <si>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</si>
  <si>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</si>
  <si>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</si>
  <si>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</si>
  <si>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</si>
  <si>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</si>
  <si>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</si>
  <si>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</si>
  <si>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</si>
  <si>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</si>
  <si>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</si>
  <si>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</si>
  <si>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</si>
  <si>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</si>
  <si>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</si>
  <si>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</si>
  <si>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</si>
  <si>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</si>
  <si>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</si>
  <si>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</si>
  <si>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</si>
  <si>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</si>
  <si>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</si>
  <si>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</si>
  <si>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</si>
  <si>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</si>
  <si>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</si>
  <si>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</si>
  <si>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</si>
  <si>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</si>
  <si>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</si>
  <si>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</si>
  <si>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</si>
  <si>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</si>
  <si>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</si>
  <si>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</si>
  <si>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</si>
  <si>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</si>
  <si>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</si>
  <si>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</si>
  <si>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</si>
  <si>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</si>
  <si>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</si>
  <si>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</si>
  <si>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</si>
  <si>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</si>
  <si>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</si>
  <si>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</si>
  <si>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</si>
  <si>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</si>
  <si>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</si>
  <si>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</si>
  <si>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</si>
  <si>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</si>
  <si>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</si>
  <si>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</si>
  <si>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</si>
  <si>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</si>
  <si>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</si>
  <si>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</si>
  <si>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</si>
  <si>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</si>
  <si>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</si>
  <si>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</si>
  <si>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</si>
  <si>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</si>
  <si>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</si>
  <si>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</si>
  <si>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</si>
  <si>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</si>
  <si>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</si>
  <si>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</si>
  <si>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</si>
  <si>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</si>
  <si>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</si>
  <si>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</si>
  <si>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</si>
  <si>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</si>
  <si>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</si>
  <si>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</si>
  <si>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</si>
  <si>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</si>
  <si>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</si>
  <si>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</si>
  <si>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</si>
  <si>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</si>
  <si>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</si>
  <si>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</si>
  <si>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</si>
  <si>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</si>
  <si>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</si>
  <si>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</si>
  <si>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</si>
  <si>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</si>
  <si>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</si>
  <si>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</si>
  <si>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</si>
  <si>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</si>
  <si>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</si>
  <si>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</si>
  <si>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</si>
  <si>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</si>
  <si>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</si>
  <si>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</si>
  <si>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</si>
  <si>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</si>
  <si>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</si>
  <si>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</si>
  <si>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</si>
  <si>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</si>
  <si>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</si>
  <si>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</si>
  <si>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</si>
  <si>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</si>
  <si>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</si>
  <si>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</si>
  <si>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</si>
  <si>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</si>
  <si>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</si>
  <si>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</si>
  <si>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</si>
  <si>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</si>
  <si>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</si>
  <si>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</si>
  <si>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</si>
  <si>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</si>
  <si>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</si>
  <si>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</si>
  <si>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</si>
  <si>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</si>
  <si>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</si>
  <si>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</si>
  <si>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</si>
  <si>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</si>
  <si>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</si>
  <si>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</si>
  <si>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</si>
  <si>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</si>
  <si>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</si>
  <si>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</si>
  <si>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</si>
  <si>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</si>
  <si>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</si>
  <si>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</si>
  <si>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</si>
  <si>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</si>
  <si>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</si>
  <si>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</si>
  <si>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</si>
  <si>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</si>
  <si>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</si>
  <si>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</si>
  <si>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</si>
  <si>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</si>
  <si>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</si>
  <si>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</si>
  <si>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</si>
  <si>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</si>
  <si>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</si>
  <si>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</si>
  <si>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</si>
  <si>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</si>
  <si>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</si>
  <si>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</si>
  <si>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</si>
  <si>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</si>
  <si>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</si>
  <si>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</si>
  <si>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</si>
  <si>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</si>
  <si>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</si>
  <si>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</si>
  <si>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</si>
  <si>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</si>
  <si>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</si>
  <si>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</si>
  <si>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</si>
  <si>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</si>
  <si>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</si>
  <si>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</si>
  <si>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</si>
  <si>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</si>
  <si>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</si>
  <si>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</si>
  <si>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</si>
  <si>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</si>
  <si>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</si>
  <si>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</si>
  <si>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</si>
  <si>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</si>
  <si>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</si>
  <si>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</si>
  <si>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</si>
  <si>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</si>
  <si>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</si>
  <si>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</si>
  <si>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</si>
  <si>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</si>
  <si>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</si>
  <si>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</si>
  <si>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</si>
  <si>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</si>
  <si>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</si>
  <si>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</si>
  <si>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</si>
  <si>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</si>
  <si>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</si>
  <si>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</si>
  <si>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</si>
  <si>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</si>
  <si>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</si>
  <si>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</si>
  <si>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</si>
  <si>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</si>
  <si>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</si>
  <si>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</si>
  <si>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</si>
  <si>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</si>
  <si>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</si>
  <si>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</si>
  <si>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</si>
  <si>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</si>
  <si>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</si>
  <si>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</si>
  <si>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</si>
  <si>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</si>
  <si>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</si>
  <si>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</si>
  <si>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</si>
  <si>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</si>
  <si>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</si>
  <si>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</si>
  <si>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</si>
  <si>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</si>
  <si>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</si>
  <si>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</si>
  <si>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</si>
  <si>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</si>
  <si>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</si>
  <si>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</si>
  <si>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</si>
  <si>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</si>
  <si>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</si>
  <si>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</si>
  <si>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</si>
  <si>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</si>
  <si>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</si>
  <si>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</si>
  <si>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</si>
  <si>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</si>
  <si>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</si>
  <si>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</si>
  <si>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</si>
  <si>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</si>
  <si>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</si>
  <si>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</si>
  <si>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</si>
  <si>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</si>
  <si>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</si>
  <si>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</si>
  <si>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</si>
  <si>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</si>
  <si>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</si>
  <si>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</si>
  <si>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</si>
  <si>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</si>
  <si>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</si>
  <si>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</si>
  <si>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</si>
  <si>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</si>
  <si>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</si>
  <si>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</si>
  <si>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</si>
  <si>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</si>
  <si>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</si>
  <si>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</si>
  <si>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</si>
  <si>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</si>
  <si>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</si>
  <si>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</si>
  <si>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</si>
  <si>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</si>
  <si>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</si>
  <si>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</si>
  <si>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</si>
  <si>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</si>
  <si>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</si>
  <si>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</si>
  <si>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</si>
  <si>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</si>
  <si>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</si>
  <si>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</si>
  <si>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</si>
  <si>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</si>
  <si>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</si>
  <si>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</si>
  <si>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</si>
  <si>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</si>
  <si>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</si>
  <si>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</si>
  <si>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</si>
  <si>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</si>
  <si>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</si>
  <si>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</si>
  <si>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</si>
  <si>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</si>
  <si>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</si>
  <si>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</si>
  <si>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</si>
  <si>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</si>
  <si>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</si>
  <si>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</si>
  <si>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</si>
  <si>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</si>
  <si>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</si>
  <si>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</si>
  <si>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</si>
  <si>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</si>
  <si>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</si>
  <si>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</si>
  <si>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</si>
  <si>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</si>
  <si>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</si>
  <si>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</si>
  <si>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</si>
  <si>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</si>
  <si>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</si>
  <si>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</si>
  <si>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</si>
  <si>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</si>
  <si>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</si>
  <si>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</si>
  <si>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</si>
  <si>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</si>
  <si>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</si>
  <si>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</si>
  <si>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</si>
  <si>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</si>
  <si>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</si>
  <si>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</si>
  <si>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</si>
  <si>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</si>
  <si>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</si>
  <si>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</si>
  <si>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</si>
  <si>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</si>
  <si>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</si>
  <si>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</si>
  <si>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</si>
  <si>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</si>
  <si>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</si>
  <si>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</si>
  <si>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</si>
  <si>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</si>
  <si>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</si>
  <si>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</si>
  <si>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</si>
  <si>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</si>
  <si>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</si>
  <si>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</si>
  <si>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</si>
  <si>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</si>
  <si>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</si>
  <si>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</si>
  <si>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</si>
  <si>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</si>
  <si>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</si>
  <si>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</si>
  <si>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</si>
  <si>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</si>
  <si>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</si>
  <si>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</si>
  <si>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</si>
  <si>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</si>
  <si>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</si>
  <si>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</si>
  <si>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</si>
  <si>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</si>
  <si>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</si>
  <si>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</si>
  <si>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</si>
  <si>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</si>
  <si>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</si>
  <si>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</si>
  <si>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</si>
  <si>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</si>
  <si>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</si>
  <si>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</si>
  <si>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</si>
  <si>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</si>
  <si>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</si>
  <si>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</si>
  <si>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</si>
  <si>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</si>
  <si>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</si>
  <si>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</si>
  <si>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</si>
  <si>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</si>
  <si>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</si>
  <si>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</si>
  <si>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</si>
  <si>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</si>
  <si>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</si>
  <si>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</si>
  <si>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</si>
  <si>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</si>
  <si>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</si>
  <si>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</si>
  <si>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</si>
  <si>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</si>
  <si>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</si>
  <si>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</si>
  <si>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</si>
  <si>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</si>
  <si>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</si>
  <si>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</si>
  <si>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</si>
  <si>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</si>
  <si>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</si>
  <si>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</si>
  <si>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</si>
  <si>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</si>
  <si>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</si>
  <si>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</si>
  <si>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</si>
  <si>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</si>
  <si>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</si>
  <si>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</si>
  <si>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</si>
  <si>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</si>
  <si>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</si>
  <si>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</si>
  <si>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</si>
  <si>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</si>
  <si>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</si>
  <si>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</si>
  <si>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</si>
  <si>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</si>
  <si>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</si>
  <si>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</si>
  <si>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</si>
  <si>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</si>
  <si>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</si>
  <si>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</si>
  <si>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</si>
  <si>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</si>
  <si>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</si>
  <si>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</si>
  <si>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</si>
  <si>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</si>
  <si>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</si>
  <si>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</si>
  <si>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</si>
  <si>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</si>
  <si>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</si>
  <si>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</si>
  <si>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</si>
  <si>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</si>
  <si>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</si>
  <si>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</si>
  <si>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</si>
  <si>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</si>
  <si>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</si>
  <si>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</si>
  <si>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</si>
  <si>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</si>
  <si>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</si>
  <si>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</si>
  <si>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</si>
  <si>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</si>
  <si>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</si>
  <si>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</si>
  <si>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</si>
  <si>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</si>
  <si>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</si>
  <si>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</si>
  <si>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</si>
  <si>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</si>
  <si>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</si>
  <si>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</si>
  <si>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</si>
  <si>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</si>
  <si>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</si>
  <si>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</si>
  <si>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</si>
  <si>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</si>
  <si>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</si>
  <si>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</si>
  <si>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</si>
  <si>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</si>
  <si>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</si>
  <si>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</si>
  <si>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</si>
  <si>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</si>
  <si>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</si>
  <si>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</si>
  <si>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</si>
  <si>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</si>
  <si>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</si>
  <si>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</si>
  <si>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</si>
  <si>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</si>
  <si>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</si>
  <si>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</si>
  <si>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</si>
  <si>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</si>
  <si>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</si>
  <si>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</si>
  <si>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</si>
  <si>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</si>
  <si>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</si>
  <si>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</si>
  <si>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</si>
  <si>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</si>
  <si>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</si>
  <si>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</si>
  <si>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</si>
  <si>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</si>
  <si>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</si>
  <si>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</si>
  <si>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</si>
  <si>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</si>
  <si>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</si>
  <si>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</si>
  <si>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</si>
  <si>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</si>
  <si>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</si>
  <si>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</si>
  <si>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</si>
  <si>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</si>
  <si>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</si>
  <si>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</si>
  <si>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</si>
  <si>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</si>
  <si>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</si>
  <si>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</si>
  <si>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</si>
  <si>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</si>
  <si>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</si>
  <si>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</si>
  <si>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</si>
  <si>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</si>
  <si>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</si>
  <si>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</si>
  <si>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</si>
  <si>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</si>
  <si>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</si>
  <si>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</si>
  <si>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</si>
  <si>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</si>
  <si>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</si>
  <si>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</si>
  <si>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</si>
  <si>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</si>
  <si>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</si>
  <si>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</si>
  <si>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</si>
  <si>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</si>
  <si>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</si>
  <si>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</si>
  <si>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</si>
  <si>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</si>
  <si>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</si>
  <si>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</si>
  <si>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</si>
  <si>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</si>
  <si>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</si>
  <si>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</si>
  <si>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</si>
  <si>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</si>
  <si>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</si>
  <si>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</si>
  <si>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</si>
  <si>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</si>
  <si>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</si>
  <si>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</si>
  <si>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</si>
  <si>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</si>
  <si>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</si>
  <si>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</si>
  <si>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</si>
  <si>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</si>
  <si>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</si>
  <si>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</si>
  <si>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</si>
  <si>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</si>
  <si>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</si>
  <si>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</si>
  <si>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</si>
  <si>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</si>
  <si>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</si>
  <si>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</si>
  <si>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</si>
  <si>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</si>
  <si>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</si>
  <si>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</si>
  <si>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</si>
  <si>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</si>
  <si>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</si>
  <si>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</si>
  <si>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</si>
  <si>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</si>
  <si>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</si>
  <si>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</si>
  <si>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</si>
  <si>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</si>
  <si>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</si>
  <si>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</si>
  <si>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</si>
  <si>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</si>
  <si>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</si>
  <si>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</si>
  <si>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</si>
  <si>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</si>
  <si>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</si>
  <si>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</si>
  <si>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</si>
  <si>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</si>
  <si>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</si>
  <si>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</si>
  <si>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</si>
  <si>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</si>
  <si>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</si>
  <si>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</si>
  <si>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</si>
  <si>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</si>
  <si>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</si>
  <si>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</si>
  <si>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</si>
  <si>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</si>
  <si>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</si>
  <si>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</si>
  <si>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</si>
  <si>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</si>
  <si>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</si>
  <si>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</si>
  <si>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</si>
  <si>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</si>
  <si>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</si>
  <si>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</si>
  <si>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</si>
  <si>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</si>
  <si>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</si>
  <si>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</si>
  <si>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</si>
  <si>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</si>
  <si>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</si>
  <si>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</si>
  <si>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</si>
  <si>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</si>
  <si>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</si>
  <si>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</si>
  <si>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</si>
  <si>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</si>
  <si>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</si>
  <si>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</si>
  <si>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</si>
  <si>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</si>
  <si>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</si>
  <si>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</si>
  <si>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</si>
  <si>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</si>
  <si>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</si>
  <si>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</si>
  <si>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</si>
  <si>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</si>
  <si>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</si>
  <si>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</si>
  <si>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</si>
  <si>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</si>
  <si>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</si>
  <si>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</si>
  <si>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</si>
  <si>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</si>
  <si>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</si>
  <si>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</si>
  <si>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</si>
  <si>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</si>
  <si>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</si>
  <si>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</si>
  <si>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</si>
  <si>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</si>
  <si>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</si>
  <si>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</si>
  <si>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</si>
  <si>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</si>
  <si>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</si>
  <si>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</si>
  <si>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</si>
  <si>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</si>
  <si>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</si>
  <si>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</si>
  <si>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</si>
  <si>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</si>
  <si>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</si>
  <si>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</si>
  <si>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</si>
  <si>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</si>
  <si>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</si>
  <si>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</si>
  <si>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</si>
  <si>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</si>
  <si>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</si>
  <si>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</si>
  <si>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</si>
  <si>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</si>
  <si>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</si>
  <si>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</si>
  <si>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</si>
  <si>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</si>
  <si>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</si>
  <si>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</si>
  <si>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</si>
  <si>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</si>
  <si>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</si>
  <si>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</si>
  <si>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</si>
  <si>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</si>
  <si>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</si>
  <si>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</si>
  <si>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</si>
  <si>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</si>
  <si>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</si>
  <si>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</si>
  <si>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</si>
  <si>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</si>
  <si>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</si>
  <si>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</si>
  <si>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</si>
  <si>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</si>
  <si>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</si>
  <si>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</si>
  <si>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</si>
  <si>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</si>
  <si>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</si>
  <si>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</si>
  <si>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</si>
  <si>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</si>
  <si>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</si>
  <si>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</si>
  <si>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</si>
  <si>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</si>
  <si>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</si>
  <si>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</si>
  <si>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</si>
  <si>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</si>
  <si>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</si>
  <si>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</si>
  <si>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</si>
  <si>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</si>
  <si>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</si>
  <si>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</si>
  <si>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</si>
  <si>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</si>
  <si>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</si>
  <si>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</si>
  <si>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</si>
  <si>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</si>
  <si>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</si>
  <si>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</si>
  <si>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</si>
  <si>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</si>
  <si>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</si>
  <si>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</si>
  <si>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</si>
  <si>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</si>
  <si>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</si>
  <si>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</si>
  <si>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</si>
  <si>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</si>
  <si>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</si>
  <si>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</si>
  <si>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</si>
  <si>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</si>
  <si>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</si>
  <si>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</si>
  <si>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</si>
  <si>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</si>
  <si>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</si>
  <si>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</si>
  <si>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</si>
  <si>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</si>
  <si>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</si>
  <si>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</si>
  <si>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</si>
  <si>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</si>
  <si>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</si>
  <si>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</si>
  <si>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</si>
  <si>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</si>
  <si>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</si>
  <si>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</si>
  <si>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</si>
  <si>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</si>
  <si>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</si>
  <si>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</si>
  <si>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</si>
  <si>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</si>
  <si>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</si>
  <si>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</si>
  <si>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</si>
  <si>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</si>
  <si>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</si>
  <si>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</si>
  <si>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</si>
  <si>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</si>
  <si>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</si>
  <si>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</si>
  <si>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</si>
  <si>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</si>
  <si>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</si>
  <si>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</si>
  <si>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</si>
  <si>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</si>
  <si>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</si>
  <si>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</si>
  <si>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</si>
  <si>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</si>
  <si>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</si>
  <si>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</si>
  <si>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</si>
  <si>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</si>
  <si>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</si>
  <si>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</si>
  <si>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</si>
  <si>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</si>
  <si>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</si>
  <si>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</si>
  <si>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</si>
  <si>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</si>
  <si>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</si>
  <si>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</si>
  <si>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</si>
  <si>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</si>
  <si>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</si>
  <si>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</si>
  <si>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</si>
  <si>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</si>
  <si>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</si>
  <si>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</si>
  <si>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</si>
  <si>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</si>
  <si>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</si>
  <si>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</si>
  <si>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</si>
  <si>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</si>
  <si>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</si>
  <si>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</si>
  <si>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</si>
  <si>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</si>
  <si>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</si>
  <si>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</si>
  <si>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</si>
  <si>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</si>
  <si>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</si>
  <si>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</si>
  <si>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</si>
  <si>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</si>
  <si>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</si>
  <si>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</si>
  <si>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</si>
  <si>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</si>
  <si>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</si>
  <si>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</si>
  <si>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</si>
  <si>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</si>
  <si>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</si>
  <si>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</si>
  <si>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</si>
  <si>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</si>
  <si>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</si>
  <si>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</si>
  <si>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</si>
  <si>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</si>
  <si>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</si>
  <si>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</si>
  <si>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</si>
  <si>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</si>
  <si>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</si>
  <si>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</si>
  <si>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</si>
  <si>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</si>
  <si>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</si>
  <si>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</si>
  <si>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</si>
  <si>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</si>
  <si>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</si>
  <si>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</si>
  <si>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</si>
  <si>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</si>
  <si>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</si>
  <si>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</si>
  <si>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</si>
  <si>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</si>
  <si>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</si>
  <si>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</si>
  <si>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</si>
  <si>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</si>
  <si>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</si>
  <si>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</si>
  <si>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</si>
  <si>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</si>
  <si>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</si>
  <si>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</si>
  <si>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</si>
  <si>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</si>
  <si>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</si>
  <si>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</si>
  <si>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</si>
  <si>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</si>
  <si>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</si>
  <si>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</si>
  <si>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</si>
  <si>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</si>
  <si>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</si>
  <si>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</si>
  <si>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</si>
  <si>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</si>
  <si>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</si>
  <si>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</si>
  <si>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</si>
  <si>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</si>
  <si>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</si>
  <si>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</si>
  <si>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</si>
  <si>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</si>
  <si>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</si>
  <si>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</si>
  <si>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</si>
  <si>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</si>
  <si>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</si>
  <si>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</si>
  <si>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</si>
  <si>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</si>
  <si>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</si>
  <si>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</si>
  <si>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</si>
  <si>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</si>
  <si>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</si>
  <si>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</si>
  <si>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</si>
  <si>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</si>
  <si>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</si>
  <si>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</si>
  <si>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</si>
  <si>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</si>
  <si>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</si>
  <si>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</si>
  <si>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</si>
  <si>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</si>
  <si>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</si>
  <si>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</si>
  <si>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</si>
  <si>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</si>
  <si>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</si>
  <si>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</si>
  <si>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</si>
  <si>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</si>
  <si>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</si>
  <si>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</si>
  <si>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</si>
  <si>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</si>
  <si>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</si>
  <si>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</si>
  <si>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</si>
  <si>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</si>
  <si>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</si>
  <si>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</si>
  <si>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</si>
  <si>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</si>
  <si>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</si>
  <si>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</si>
  <si>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</si>
  <si>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</si>
  <si>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</si>
  <si>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</si>
  <si>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</si>
  <si>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</si>
  <si>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</si>
  <si>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</si>
  <si>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</si>
  <si>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</si>
  <si>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</si>
  <si>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</si>
  <si>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</si>
  <si>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</si>
  <si>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</si>
  <si>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</si>
  <si>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</si>
  <si>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</si>
  <si>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</si>
  <si>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</si>
  <si>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</si>
  <si>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</si>
  <si>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</si>
  <si>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</si>
  <si>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</si>
  <si>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</si>
  <si>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</si>
  <si>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</si>
  <si>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</si>
  <si>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</si>
  <si>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</si>
  <si>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</si>
  <si>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</si>
  <si>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</si>
  <si>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</si>
  <si>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</si>
  <si>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</si>
  <si>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</si>
  <si>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</si>
  <si>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</si>
  <si>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</si>
  <si>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</si>
  <si>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</si>
  <si>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</si>
  <si>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</si>
  <si>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</si>
  <si>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</si>
  <si>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</si>
  <si>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</si>
  <si>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</si>
  <si>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</si>
  <si>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</si>
  <si>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</si>
  <si>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</si>
  <si>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</si>
  <si>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</si>
  <si>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</si>
  <si>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</si>
  <si>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</si>
  <si>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</si>
  <si>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</si>
  <si>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</si>
  <si>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</si>
  <si>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</si>
  <si>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</si>
  <si>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</si>
  <si>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</si>
  <si>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</si>
  <si>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</si>
  <si>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</si>
  <si>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</si>
  <si>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</si>
  <si>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</si>
  <si>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</si>
  <si>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</si>
  <si>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</si>
  <si>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</si>
  <si>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</si>
  <si>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</si>
  <si>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</si>
  <si>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</si>
  <si>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</si>
  <si>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</si>
  <si>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</si>
  <si>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</si>
  <si>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</si>
  <si>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</si>
  <si>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</si>
  <si>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</si>
  <si>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</si>
  <si>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</si>
  <si>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</si>
  <si>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</si>
  <si>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</si>
  <si>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</si>
  <si>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</si>
  <si>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</si>
  <si>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</si>
  <si>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</si>
  <si>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</si>
  <si>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</si>
  <si>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</si>
  <si>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</si>
  <si>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</si>
  <si>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</si>
  <si>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</si>
  <si>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</si>
  <si>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</si>
  <si>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</si>
  <si>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</si>
  <si>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</si>
  <si>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</si>
  <si>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</si>
  <si>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</si>
  <si>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</si>
  <si>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</si>
  <si>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</si>
  <si>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</si>
  <si>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</si>
  <si>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</si>
  <si>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</si>
  <si>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</si>
  <si>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</si>
  <si>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</si>
  <si>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</si>
  <si>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</si>
  <si>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</si>
  <si>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</si>
  <si>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</si>
  <si>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</si>
  <si>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</si>
  <si>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</si>
  <si>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</si>
  <si>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</si>
  <si>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</si>
  <si>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</si>
  <si>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</si>
  <si>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</si>
  <si>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</si>
  <si>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</si>
  <si>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</si>
  <si>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</si>
  <si>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</si>
  <si>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</si>
  <si>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</si>
  <si>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</si>
  <si>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</si>
  <si>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</si>
  <si>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</si>
  <si>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</si>
  <si>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</si>
  <si>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</si>
  <si>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</si>
  <si>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</si>
  <si>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</si>
  <si>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</si>
  <si>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</si>
  <si>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</si>
  <si>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</si>
  <si>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</si>
  <si>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</si>
  <si>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</si>
  <si>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</si>
  <si>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</si>
  <si>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</si>
  <si>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</si>
  <si>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</si>
  <si>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</si>
  <si>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</si>
  <si>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</si>
  <si>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</si>
  <si>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</si>
  <si>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</si>
  <si>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</si>
  <si>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</si>
  <si>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</si>
  <si>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</si>
  <si>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</si>
  <si>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</si>
  <si>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</si>
  <si>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</si>
  <si>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</si>
  <si>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</si>
  <si>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</si>
  <si>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</si>
  <si>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</si>
  <si>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</si>
  <si>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</si>
  <si>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</si>
  <si>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</si>
  <si>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</si>
  <si>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</si>
  <si>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</si>
  <si>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</si>
  <si>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</si>
  <si>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</si>
  <si>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</si>
  <si>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</si>
  <si>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</si>
  <si>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</si>
  <si>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</si>
  <si>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</si>
  <si>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</si>
  <si>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</si>
  <si>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</si>
  <si>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</si>
  <si>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</si>
  <si>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</si>
  <si>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</si>
  <si>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</si>
  <si>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</si>
  <si>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</si>
  <si>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</si>
  <si>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</si>
  <si>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</si>
  <si>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</si>
  <si>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</si>
  <si>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</si>
  <si>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</si>
  <si>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</si>
  <si>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</si>
  <si>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</si>
  <si>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</si>
  <si>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</si>
  <si>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</si>
  <si>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</si>
  <si>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</si>
  <si>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</si>
  <si>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</si>
  <si>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</si>
  <si>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</si>
  <si>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</si>
  <si>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</si>
  <si>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</si>
  <si>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</si>
  <si>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</si>
  <si>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</si>
  <si>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</si>
  <si>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</si>
  <si>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</si>
  <si>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</si>
  <si>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</si>
  <si>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</si>
  <si>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</si>
  <si>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</si>
  <si>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</si>
  <si>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</si>
  <si>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</si>
  <si>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</si>
  <si>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</si>
  <si>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</si>
  <si>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</si>
  <si>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</si>
  <si>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</si>
  <si>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</si>
  <si>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</si>
  <si>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</si>
  <si>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</si>
  <si>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</si>
  <si>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</si>
  <si>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</si>
  <si>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</si>
  <si>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</si>
  <si>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</si>
  <si>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</si>
  <si>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</si>
  <si>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</si>
  <si>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</si>
  <si>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</si>
  <si>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</si>
  <si>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</si>
  <si>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</si>
  <si>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</si>
  <si>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</si>
  <si>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</si>
  <si>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</si>
  <si>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</si>
  <si>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</si>
  <si>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</si>
  <si>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</si>
  <si>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</si>
  <si>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</si>
  <si>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</si>
  <si>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</si>
  <si>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</si>
  <si>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</si>
  <si>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</si>
  <si>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</si>
  <si>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</si>
  <si>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</si>
  <si>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</si>
  <si>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</si>
  <si>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</si>
  <si>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</si>
  <si>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</si>
  <si>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</si>
  <si>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</si>
  <si>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</si>
  <si>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</si>
  <si>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</si>
  <si>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</si>
  <si>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</si>
  <si>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</si>
  <si>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</si>
  <si>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</si>
  <si>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</si>
  <si>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</si>
  <si>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</si>
  <si>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</si>
  <si>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</si>
  <si>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</si>
  <si>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</si>
  <si>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</si>
  <si>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</si>
  <si>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</si>
  <si>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</si>
  <si>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</si>
  <si>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</si>
  <si>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</si>
  <si>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</si>
  <si>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</si>
  <si>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</si>
  <si>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</si>
  <si>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</si>
  <si>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</si>
  <si>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</si>
  <si>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</si>
  <si>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</si>
  <si>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</si>
  <si>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</si>
  <si>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</si>
  <si>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</si>
  <si>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</si>
  <si>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</si>
  <si>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</si>
  <si>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</si>
  <si>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</si>
  <si>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</si>
  <si>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</si>
  <si>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</si>
  <si>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</si>
  <si>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</si>
  <si>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PCM-20251011-00000721</t>
  </si>
  <si>
    <t xml:space="preserve">team at site TS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</si>
  <si>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</si>
  <si>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</si>
  <si>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</si>
  <si>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</si>
  <si>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</si>
  <si>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</si>
  <si>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</si>
  <si>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</si>
  <si>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</si>
  <si>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</si>
  <si>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</si>
  <si>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</si>
  <si>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</si>
  <si>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</si>
  <si>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</si>
  <si>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</si>
  <si>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</si>
  <si>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</si>
  <si>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</si>
  <si>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</si>
  <si>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</si>
  <si>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</si>
  <si>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</si>
  <si>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</si>
  <si>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</si>
  <si>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</si>
  <si>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</si>
  <si>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</si>
  <si>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</si>
  <si>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</si>
  <si>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</si>
  <si>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</si>
  <si>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</si>
  <si>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</si>
  <si>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</si>
  <si>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</si>
  <si>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</si>
  <si>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</si>
  <si>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</si>
  <si>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</si>
  <si>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</si>
  <si>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</si>
  <si>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</si>
  <si>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</si>
  <si>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</si>
  <si>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</si>
  <si>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</si>
  <si>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</si>
  <si>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</si>
  <si>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</si>
  <si>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</si>
  <si>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</si>
  <si>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</si>
  <si>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</si>
  <si>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</si>
  <si>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</si>
  <si>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</si>
  <si>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</si>
  <si>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</si>
  <si>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</si>
  <si>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</si>
  <si>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</si>
  <si>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</si>
  <si>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</si>
  <si>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</si>
  <si>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</si>
  <si>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</si>
  <si>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</si>
  <si>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</si>
  <si>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</si>
  <si>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</si>
  <si>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</si>
  <si>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</si>
  <si>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</si>
  <si>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</si>
  <si>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</si>
  <si>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</si>
  <si>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</si>
  <si>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</si>
  <si>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</si>
  <si>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</si>
  <si>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</si>
  <si>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</si>
  <si>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</si>
  <si>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</si>
  <si>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PCM-20251011-00000920
</t>
  </si>
  <si>
    <t xml:space="preserve">45 KM </t>
  </si>
  <si>
    <t>PCM-20251011-00000856</t>
  </si>
  <si>
    <t>ETA:50 Min</t>
  </si>
  <si>
    <t xml:space="preserve"> PCM-20250215-00000830 </t>
  </si>
  <si>
    <t>LTE site still down and  site located in aramco area access issue need special permission</t>
  </si>
  <si>
    <t xml:space="preserve"> PCM-20251011-00000745 </t>
  </si>
  <si>
    <t xml:space="preserve">Access road issue </t>
  </si>
  <si>
    <t xml:space="preserve"> PCM-20251011-00000838 </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</si>
  <si>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</si>
  <si>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</si>
  <si>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</si>
  <si>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</si>
  <si>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</si>
  <si>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PCM-20251011-00000868</t>
  </si>
  <si>
    <t>EM Team reached the site and found New vandalism case main power cable stolen  / Team at site</t>
  </si>
  <si>
    <t>PCM-20251011-00000831</t>
  </si>
  <si>
    <t>EM Team on the way ETA 75 Mins</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</si>
  <si>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</si>
  <si>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</si>
  <si>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</si>
  <si>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</si>
  <si>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</si>
  <si>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</si>
  <si>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</si>
  <si>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</si>
  <si>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PCM-20251011-00000671</t>
  </si>
  <si>
    <t>located in military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</si>
</sst>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9" fillId="0" borderId="8" xfId="0"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29" fillId="2" borderId="7" xfId="0" applyFont="1" applyFill="1" applyBorder="1" applyAlignment="1">
      <alignment horizontal="center" vertical="center" wrapText="1"/>
    </xf>
    <xf numFmtId="0" fontId="32" fillId="0" borderId="0" xfId="0" applyFont="1"/>
    <xf numFmtId="0" fontId="33" fillId="0" borderId="0" xfId="0" applyFont="1"/>
    <xf numFmtId="0" fontId="20" fillId="7" borderId="1" xfId="0" applyFont="1" applyFill="1" applyBorder="1" applyAlignment="1">
      <alignment horizontal="center" vertical="center"/>
    </xf>
    <xf numFmtId="165" fontId="20" fillId="7"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9"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2" totalsRowShown="0" headerRowDxfId="157" dataDxfId="156" headerRowBorderDxfId="154" tableBorderDxfId="155" totalsRowBorderDxfId="153">
  <autoFilter ref="A1:CJ1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6" totalsRowShown="0" headerRowDxfId="64" dataDxfId="63" headerRowBorderDxfId="61" tableBorderDxfId="62">
  <autoFilter ref="A1:L118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1" totalsRowShown="0" headerRowDxfId="48" dataDxfId="47" headerRowBorderDxfId="45" tableBorderDxfId="46" totalsRowBorderDxfId="44">
  <autoFilter ref="A1:L4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6" totalsRowShown="0" headerRowDxfId="31" dataDxfId="30" headerRowBorderDxfId="28" tableBorderDxfId="29">
  <autoFilter ref="A1:L9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9" totalsRowShown="0" headerRowDxfId="15" dataDxfId="14" headerRowBorderDxfId="12" tableBorderDxfId="13">
  <autoFilter ref="A1:L1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4"/>
      <c r="N1" s="154"/>
      <c r="O1" s="154"/>
    </row>
    <row r="2" spans="1:15" s="67" customFormat="1" ht="70.5" customHeight="1">
      <c r="A2" s="65" t="s">
        <v>38963</v>
      </c>
      <c r="B2" s="62" t="str">
        <f>IFERROR(VLOOKUP(D2,DB!A:K,11,0),"")</f>
        <v>R1</v>
      </c>
      <c r="C2" s="62">
        <v>1</v>
      </c>
      <c r="D2" s="82" t="s">
        <v>17807</v>
      </c>
      <c r="E2" s="66" t="s">
        <v>38964</v>
      </c>
      <c r="F2" s="79">
        <v>45662.948425925926</v>
      </c>
      <c r="G2" s="69">
        <f ca="1">IFERROR(NOW()-F2,"")</f>
        <v>278.52925208333181</v>
      </c>
      <c r="H2" s="79">
        <v>45662.943402777775</v>
      </c>
      <c r="I2" s="62" t="str">
        <f>IFERROR(VLOOKUP(D2,DB!A:F,6,0),"")</f>
        <v>Generator-SG</v>
      </c>
      <c r="J2" s="62" t="str">
        <f>IFERROR(VLOOKUP(D2,DB!A:G,7,0),"")</f>
        <v>Dead</v>
      </c>
      <c r="K2" s="70" t="s">
        <v>38965</v>
      </c>
      <c r="L2" s="68" t="str">
        <f>IFERROR(VLOOKUP(D2,DB!A:I,9,0),"")</f>
        <v>Latis</v>
      </c>
    </row>
    <row r="3" spans="1:15" ht="28.5" customHeight="1">
      <c r="A3" s="138" t="s">
        <v>38966</v>
      </c>
      <c r="B3" s="139" t="str">
        <f>IFERROR(VLOOKUP(D3,DB!A:K,11,0),"")</f>
        <v>R1</v>
      </c>
      <c r="C3" s="139">
        <v>1</v>
      </c>
      <c r="D3" s="139" t="s">
        <v>18750</v>
      </c>
      <c r="E3" s="66" t="s">
        <v>38964</v>
      </c>
      <c r="F3" s="157">
        <v>45940.457754629628</v>
      </c>
      <c r="G3" s="156">
        <f ca="1">IFERROR(NOW()-F3,"")</f>
        <v>1.0199233796301996</v>
      </c>
      <c r="H3" s="158">
        <v>45940.615405092591</v>
      </c>
      <c r="I3" s="139" t="str">
        <f>IFERROR(VLOOKUP(D3,DB!A:F,6,0),"")</f>
        <v>SCECO</v>
      </c>
      <c r="J3" s="62" t="str">
        <f>IFERROR(VLOOKUP(D3,DB!A:G,7,0),"")</f>
        <v>Dead</v>
      </c>
      <c r="K3" s="143" t="s">
        <v>38967</v>
      </c>
      <c r="L3" s="144" t="str">
        <f>IFERROR(VLOOKUP(D3,DB!A:I,9,0),"")</f>
        <v>Latis</v>
      </c>
      <c r="M3" s="67"/>
      <c r="N3" s="67"/>
      <c r="O3" s="67"/>
    </row>
    <row r="4" spans="1:15" ht="15" customHeight="1">
      <c r="A4" s="138" t="s">
        <v>38968</v>
      </c>
      <c r="B4" s="139" t="str">
        <f>IFERROR(VLOOKUP(D4,DB!A:K,11,0),"")</f>
        <v>R1</v>
      </c>
      <c r="C4" s="139">
        <v>2</v>
      </c>
      <c r="D4" s="139" t="s">
        <v>8371</v>
      </c>
      <c r="E4" s="140" t="s">
        <v>38969</v>
      </c>
      <c r="F4" s="141">
        <v>45941.060543981483</v>
      </c>
      <c r="G4" s="142">
        <f ca="1">IFERROR(NOW()-F4,"")</f>
        <v>0.41713402777531883</v>
      </c>
      <c r="H4" s="141">
        <v>45941.050821759258</v>
      </c>
      <c r="I4" s="139" t="str">
        <f>IFERROR(VLOOKUP(D4,DB!A:F,6,0),"")</f>
        <v>Generator-SG</v>
      </c>
      <c r="J4" s="62" t="str">
        <f>IFERROR(VLOOKUP(D4,DB!A:G,7,0),"")</f>
        <v>Dead</v>
      </c>
      <c r="K4" s="143" t="s">
        <v>38970</v>
      </c>
      <c r="L4" s="144" t="str">
        <f>IFERROR(VLOOKUP(D4,DB!A:I,9,0),"")</f>
        <v>Latis</v>
      </c>
      <c r="M4" s="67"/>
      <c r="N4" s="67"/>
      <c r="O4" s="67"/>
    </row>
    <row r="5" spans="1:15" ht="15" customHeight="1">
      <c r="A5" s="138" t="s">
        <v>38971</v>
      </c>
      <c r="B5" s="139" t="str">
        <f>IFERROR(VLOOKUP(D5,DB!A:K,11,0),"")</f>
        <v>R1</v>
      </c>
      <c r="C5" s="139">
        <v>2</v>
      </c>
      <c r="D5" s="162" t="s">
        <v>8903</v>
      </c>
      <c r="E5" s="66" t="s">
        <v>38964</v>
      </c>
      <c r="F5" s="157">
        <v>45941.385833333334</v>
      </c>
      <c r="G5" s="156">
        <f ca="1">IFERROR(NOW()-F5,"")</f>
        <v>9.1844675924221519E-2</v>
      </c>
      <c r="H5" s="163">
        <v>45941.379374999997</v>
      </c>
      <c r="I5" s="139" t="str">
        <f>IFERROR(VLOOKUP(D5,DB!A:F,6,0),"")</f>
        <v>Generator-DG</v>
      </c>
      <c r="J5" s="62" t="str">
        <f>IFERROR(VLOOKUP(D5,DB!A:G,7,0),"")</f>
        <v>Vandalized</v>
      </c>
      <c r="K5" s="143" t="s">
        <v>38972</v>
      </c>
      <c r="L5" s="144" t="str">
        <f>IFERROR(VLOOKUP(D5,DB!A:I,9,0),"")</f>
        <v>Latis</v>
      </c>
      <c r="M5" s="67"/>
      <c r="N5" s="67"/>
      <c r="O5" s="67"/>
    </row>
    <row r="6" spans="1:15" ht="15" customHeight="1">
      <c r="A6" s="138"/>
      <c r="B6" s="139" t="str">
        <f>IFERROR(VLOOKUP(D6,DB!A:K,11,0),"")</f>
        <v/>
      </c>
      <c r="C6" s="139"/>
      <c r="D6" s="139"/>
      <c r="E6" s="140"/>
      <c r="F6" s="141"/>
      <c r="G6" s="142">
        <f ca="1">IFERROR(NOW()-F6,"")</f>
        <v>45941.477678009258</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45941.477678009258</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45941.477678009258</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45941.477678009258</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45941.477678009258</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45941.477678009258</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45941.477678009258</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45941.477678009258</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45941.477678009258</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45941.477678009258</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45941.477678009258</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45941.477678009258</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45941.477678009258</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45941.477678009258</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45941.477678009258</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45941.477678009258</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45941.477678009258</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45941.477678009258</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45941.477678009258</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45941.477678009258</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45941.477678009258</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45941.477678009258</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45941.477678009258</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45941.477678009258</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45941.477678009258</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45941.477678009258</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45941.477678009258</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45941.477678009258</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45941.477678009258</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45941.477678009258</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45941.477678009258</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45941.477678009258</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45941.477678009258</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45941.477678009258</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45941.477678009258</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45941.477678009258</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45941.477678009258</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45941.477678009258</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45941.477678009258</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45941.477678009258</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45941.477678009258</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45941.477678009258</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45941.477678009258</v>
      </c>
      <c r="H48" s="141"/>
      <c r="I48" s="139" t="str">
        <f>IFERROR(VLOOKUP(D48,DB!A:F,6,0),"")</f>
        <v/>
      </c>
      <c r="J48" s="62" t="str">
        <f>IFERROR(VLOOKUP(D48,DB!A:G,7,0),"")</f>
        <v/>
      </c>
      <c r="K48" s="143"/>
      <c r="L48" s="144" t="str">
        <f>IFERROR(VLOOKUP(D48,DB!A:I,9,0),"")</f>
        <v/>
      </c>
      <c r="M48" s="67"/>
      <c r="N48" s="67"/>
      <c r="O48" s="67"/>
    </row>
    <row r="49" spans="1:15" ht="15" customHeight="1">
      <c r="A49" s="138"/>
      <c r="B49" s="139" t="str">
        <f>IFERROR(VLOOKUP(D49,DB!A:K,11,0),"")</f>
        <v/>
      </c>
      <c r="C49" s="139"/>
      <c r="D49" s="139"/>
      <c r="E49" s="140"/>
      <c r="F49" s="141"/>
      <c r="G49" s="142">
        <f ca="1">IFERROR(NOW()-F49,"")</f>
        <v>45941.477678009258</v>
      </c>
      <c r="H49" s="141"/>
      <c r="I49" s="139" t="str">
        <f>IFERROR(VLOOKUP(D49,DB!A:F,6,0),"")</f>
        <v/>
      </c>
      <c r="J49" s="62" t="str">
        <f>IFERROR(VLOOKUP(D49,DB!A:G,7,0),"")</f>
        <v/>
      </c>
      <c r="K49" s="143"/>
      <c r="L49" s="144" t="str">
        <f>IFERROR(VLOOKUP(D49,DB!A:I,9,0),"")</f>
        <v/>
      </c>
      <c r="M49" s="67"/>
      <c r="N49" s="67"/>
      <c r="O49" s="67"/>
    </row>
    <row r="50" spans="1:15" ht="15" customHeight="1">
      <c r="A50" s="138"/>
      <c r="B50" s="139" t="str">
        <f>IFERROR(VLOOKUP(D50,DB!A:K,11,0),"")</f>
        <v/>
      </c>
      <c r="C50" s="139"/>
      <c r="D50" s="139"/>
      <c r="E50" s="140"/>
      <c r="F50" s="141"/>
      <c r="G50" s="142">
        <f ca="1">IFERROR(NOW()-F50,"")</f>
        <v>45941.477678009258</v>
      </c>
      <c r="H50" s="141"/>
      <c r="I50" s="139" t="str">
        <f>IFERROR(VLOOKUP(D50,DB!A:F,6,0),"")</f>
        <v/>
      </c>
      <c r="J50" s="62" t="str">
        <f>IFERROR(VLOOKUP(D50,DB!A:G,7,0),"")</f>
        <v/>
      </c>
      <c r="K50" s="143"/>
      <c r="L50" s="144" t="str">
        <f>IFERROR(VLOOKUP(D50,DB!A:I,9,0),"")</f>
        <v/>
      </c>
      <c r="M50" s="67"/>
      <c r="N50" s="67"/>
      <c r="O50" s="67"/>
    </row>
    <row r="51" spans="1:15" ht="15" customHeight="1">
      <c r="A51" s="138"/>
      <c r="B51" s="139" t="str">
        <f>IFERROR(VLOOKUP(D51,DB!A:K,11,0),"")</f>
        <v/>
      </c>
      <c r="C51" s="139"/>
      <c r="D51" s="139"/>
      <c r="E51" s="140"/>
      <c r="F51" s="141"/>
      <c r="G51" s="142">
        <f ca="1">IFERROR(NOW()-F51,"")</f>
        <v>45941.477678009258</v>
      </c>
      <c r="H51" s="141"/>
      <c r="I51" s="139" t="str">
        <f>IFERROR(VLOOKUP(D51,DB!A:F,6,0),"")</f>
        <v/>
      </c>
      <c r="J51" s="62" t="str">
        <f>IFERROR(VLOOKUP(D51,DB!A:G,7,0),"")</f>
        <v/>
      </c>
      <c r="K51" s="143"/>
      <c r="L51" s="144" t="str">
        <f>IFERROR(VLOOKUP(D51,DB!A:I,9,0),"")</f>
        <v/>
      </c>
      <c r="M51" s="67"/>
      <c r="N51" s="67"/>
      <c r="O51" s="67"/>
    </row>
  </sheetData>
  <customSheetViews>
    <customSheetView guid="{F6042A99-DD27-4453-835D-0834D95730CC}" filter="1" showAutoFilter="1">
      <pageMargins left="0" right="0" top="0" bottom="0" header="0" footer="0"/>
      <autoFilter ref="B1:M1" xr:uid="{8F25FDBA-8639-4C72-AA0C-61E6978CF09D}"/>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2"/>
  <sheetViews>
    <sheetView tabSelected="1" workbookViewId="0">
      <selection activeCell="D9" sqref="D9"/>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38973</v>
      </c>
      <c r="N1" s="92" t="s">
        <v>38974</v>
      </c>
      <c r="O1" s="92" t="s">
        <v>38975</v>
      </c>
      <c r="P1" s="92" t="s">
        <v>38976</v>
      </c>
      <c r="Q1" s="92" t="s">
        <v>38977</v>
      </c>
      <c r="R1" s="92" t="s">
        <v>38978</v>
      </c>
      <c r="S1" s="92" t="s">
        <v>38979</v>
      </c>
      <c r="T1" s="92" t="s">
        <v>38980</v>
      </c>
      <c r="U1" s="92" t="s">
        <v>38981</v>
      </c>
      <c r="V1" s="92" t="s">
        <v>38982</v>
      </c>
      <c r="W1" s="92" t="s">
        <v>38983</v>
      </c>
      <c r="X1" s="92" t="s">
        <v>38984</v>
      </c>
      <c r="Y1" s="92" t="s">
        <v>38985</v>
      </c>
      <c r="Z1" s="92" t="s">
        <v>38986</v>
      </c>
      <c r="AA1" s="92" t="s">
        <v>38987</v>
      </c>
      <c r="AB1" s="92" t="s">
        <v>38988</v>
      </c>
      <c r="AC1" s="92" t="s">
        <v>38989</v>
      </c>
      <c r="AD1" s="92" t="s">
        <v>38990</v>
      </c>
      <c r="AE1" s="92" t="s">
        <v>38991</v>
      </c>
      <c r="AF1" s="92" t="s">
        <v>38992</v>
      </c>
      <c r="AG1" s="92" t="s">
        <v>38993</v>
      </c>
      <c r="AH1" s="92" t="s">
        <v>38994</v>
      </c>
      <c r="AI1" s="92" t="s">
        <v>38995</v>
      </c>
      <c r="AJ1" s="92" t="s">
        <v>38996</v>
      </c>
      <c r="AK1" s="92" t="s">
        <v>38997</v>
      </c>
      <c r="AL1" s="92" t="s">
        <v>38998</v>
      </c>
      <c r="AM1" s="92" t="s">
        <v>38999</v>
      </c>
      <c r="AN1" s="92" t="s">
        <v>39000</v>
      </c>
      <c r="AO1" s="92" t="s">
        <v>39001</v>
      </c>
      <c r="AP1" s="92" t="s">
        <v>39002</v>
      </c>
      <c r="AQ1" s="92" t="s">
        <v>39003</v>
      </c>
      <c r="AR1" s="92" t="s">
        <v>39004</v>
      </c>
      <c r="AS1" s="92" t="s">
        <v>39005</v>
      </c>
      <c r="AT1" s="92" t="s">
        <v>39006</v>
      </c>
      <c r="AU1" s="92" t="s">
        <v>39007</v>
      </c>
      <c r="AV1" s="92" t="s">
        <v>39008</v>
      </c>
      <c r="AW1" s="92" t="s">
        <v>39009</v>
      </c>
      <c r="AX1" s="92" t="s">
        <v>39010</v>
      </c>
      <c r="AY1" s="92" t="s">
        <v>39011</v>
      </c>
      <c r="AZ1" s="92" t="s">
        <v>39012</v>
      </c>
      <c r="BA1" s="92" t="s">
        <v>39013</v>
      </c>
      <c r="BB1" s="92" t="s">
        <v>39014</v>
      </c>
      <c r="BC1" s="92" t="s">
        <v>39015</v>
      </c>
      <c r="BD1" s="92" t="s">
        <v>39016</v>
      </c>
      <c r="BE1" s="92" t="s">
        <v>39017</v>
      </c>
      <c r="BF1" s="92" t="s">
        <v>39018</v>
      </c>
      <c r="BG1" s="92" t="s">
        <v>39019</v>
      </c>
      <c r="BH1" s="92" t="s">
        <v>39020</v>
      </c>
      <c r="BI1" s="92" t="s">
        <v>39021</v>
      </c>
      <c r="BJ1" s="92" t="s">
        <v>39022</v>
      </c>
      <c r="BK1" s="92" t="s">
        <v>39023</v>
      </c>
      <c r="BL1" s="92" t="s">
        <v>39024</v>
      </c>
      <c r="BM1" s="92" t="s">
        <v>39025</v>
      </c>
      <c r="BN1" s="92" t="s">
        <v>39026</v>
      </c>
      <c r="BO1" s="92" t="s">
        <v>39027</v>
      </c>
      <c r="BP1" s="92" t="s">
        <v>39028</v>
      </c>
      <c r="BQ1" s="92" t="s">
        <v>39029</v>
      </c>
      <c r="BR1" s="92" t="s">
        <v>39030</v>
      </c>
      <c r="BS1" s="92" t="s">
        <v>39031</v>
      </c>
      <c r="BT1" s="92" t="s">
        <v>39032</v>
      </c>
      <c r="BU1" s="92" t="s">
        <v>39033</v>
      </c>
      <c r="BV1" s="92" t="s">
        <v>39034</v>
      </c>
      <c r="BW1" s="92" t="s">
        <v>39035</v>
      </c>
      <c r="BX1" s="92" t="s">
        <v>39036</v>
      </c>
      <c r="BY1" s="92" t="s">
        <v>39037</v>
      </c>
      <c r="BZ1" s="92" t="s">
        <v>39038</v>
      </c>
      <c r="CA1" s="92" t="s">
        <v>39039</v>
      </c>
      <c r="CB1" s="92" t="s">
        <v>39040</v>
      </c>
      <c r="CC1" s="92" t="s">
        <v>39041</v>
      </c>
      <c r="CD1" s="92" t="s">
        <v>39042</v>
      </c>
      <c r="CE1" s="92" t="s">
        <v>39043</v>
      </c>
      <c r="CF1" s="92" t="s">
        <v>39044</v>
      </c>
      <c r="CG1" s="92" t="s">
        <v>39045</v>
      </c>
      <c r="CH1" s="92" t="s">
        <v>39046</v>
      </c>
      <c r="CI1" s="92" t="s">
        <v>39047</v>
      </c>
      <c r="CJ1" s="92" t="s">
        <v>39048</v>
      </c>
    </row>
    <row r="2" spans="1:88" s="71" customFormat="1" ht="31.5" customHeight="1">
      <c r="A2" s="64" t="s">
        <v>39049</v>
      </c>
      <c r="B2" s="64" t="s">
        <v>27</v>
      </c>
      <c r="C2" s="64">
        <v>1</v>
      </c>
      <c r="D2" s="64" t="s">
        <v>19278</v>
      </c>
      <c r="E2" s="89" t="s">
        <v>38969</v>
      </c>
      <c r="F2" s="77">
        <v>45322.056979166664</v>
      </c>
      <c r="G2" s="78" t="s">
        <v>39050</v>
      </c>
      <c r="H2" s="91">
        <v>45322.050729166665</v>
      </c>
      <c r="I2" s="64" t="s">
        <v>83</v>
      </c>
      <c r="J2" s="64" t="s">
        <v>65</v>
      </c>
      <c r="K2" s="90" t="s">
        <v>39051</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39052</v>
      </c>
      <c r="B3" s="64" t="str">
        <f>IFERROR(VLOOKUP(D3,DB!A:K,11,0),"")</f>
        <v>R2</v>
      </c>
      <c r="C3" s="64">
        <v>1</v>
      </c>
      <c r="D3" s="64" t="s">
        <v>31078</v>
      </c>
      <c r="E3" s="77" t="s">
        <v>38964</v>
      </c>
      <c r="F3" s="77">
        <v>45806.727083333331</v>
      </c>
      <c r="G3" s="78">
        <f ca="1">IFERROR(NOW()-F3,"-")</f>
        <v>134.75059467592655</v>
      </c>
      <c r="H3" s="77">
        <v>45791.543067129627</v>
      </c>
      <c r="I3" s="64" t="str">
        <f>IFERROR(VLOOKUP(D3,DB!A:F,6,0),"")</f>
        <v>SCECO</v>
      </c>
      <c r="J3" s="64" t="str">
        <f>IFERROR(VLOOKUP(D3,DB!A:G,7,0),"")</f>
        <v>No BB Shifted</v>
      </c>
      <c r="K3" s="90" t="s">
        <v>39053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39054</v>
      </c>
      <c r="B4" s="64" t="str">
        <f>IFERROR(VLOOKUP(D4,DB!A:K,11,0),"")</f>
        <v>R2</v>
      </c>
      <c r="C4" s="64">
        <v>1</v>
      </c>
      <c r="D4" s="64" t="s">
        <v>29168</v>
      </c>
      <c r="E4" s="89" t="s">
        <v>38964</v>
      </c>
      <c r="F4" s="77">
        <v>45824.999837962961</v>
      </c>
      <c r="G4" s="78">
        <f ca="1">IFERROR(NOW()-F4,"-")</f>
        <v>116.47784004629648</v>
      </c>
      <c r="H4" s="77">
        <v>45824.993587962963</v>
      </c>
      <c r="I4" s="64" t="str">
        <f>IFERROR(VLOOKUP(D4,DB!A:F,6,0),"")</f>
        <v>Generator-SG</v>
      </c>
      <c r="J4" s="64" t="str">
        <f>IFERROR(VLOOKUP(D4,DB!A:G,7,0),"")</f>
        <v>Good</v>
      </c>
      <c r="K4" s="90" t="s">
        <v>39055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39056</v>
      </c>
      <c r="B5" s="18" t="str">
        <f>IFERROR(VLOOKUP(D5,DB!A:K,11,0),"")</f>
        <v>R2</v>
      </c>
      <c r="C5" s="18">
        <v>2</v>
      </c>
      <c r="D5" s="18" t="s">
        <v>17684</v>
      </c>
      <c r="E5" s="117"/>
      <c r="F5" s="118" t="s">
        <v>39056</v>
      </c>
      <c r="G5" s="119" t="str">
        <f ca="1">IFERROR(NOW()-F5,"-")</f>
        <v>-</v>
      </c>
      <c r="H5" s="118">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67" t="s">
        <v>39058</v>
      </c>
      <c r="B6" s="18" t="str">
        <f>IFERROR(VLOOKUP(D6,DB!A:K,11,0),"")</f>
        <v>R2</v>
      </c>
      <c r="C6" s="18">
        <v>5</v>
      </c>
      <c r="D6" s="18" t="s">
        <v>27053</v>
      </c>
      <c r="E6" s="117" t="s">
        <v>38969</v>
      </c>
      <c r="F6" s="118">
        <v>45941.470439814817</v>
      </c>
      <c r="G6" s="119">
        <f ca="1">IFERROR(NOW()-F6,"-")</f>
        <v>7.2381944410153665E-3</v>
      </c>
      <c r="H6" s="118">
        <v>45941.464826388888</v>
      </c>
      <c r="I6" s="18" t="str">
        <f>IFERROR(VLOOKUP(D6,DB!A:F,6,0),"")</f>
        <v>Generator-DG</v>
      </c>
      <c r="J6" s="18" t="str">
        <f>IFERROR(VLOOKUP(D6,DB!A:G,7,0),"")</f>
        <v>In progress</v>
      </c>
      <c r="K6" s="19" t="s">
        <v>39059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c r="B7" s="18" t="str">
        <f>IFERROR(VLOOKUP(D7,DB!A:K,11,0),"")</f>
        <v/>
      </c>
      <c r="C7" s="18"/>
      <c r="D7" s="18"/>
      <c r="E7" s="117"/>
      <c r="F7" s="118"/>
      <c r="G7" s="119">
        <f ca="1">IFERROR(NOW()-F7,"-")</f>
        <v>45941.477678009258</v>
      </c>
      <c r="H7" s="118"/>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c r="B8" s="18" t="str">
        <f>IFERROR(VLOOKUP(D8,DB!A:K,11,0),"")</f>
        <v/>
      </c>
      <c r="C8" s="18"/>
      <c r="D8" s="18"/>
      <c r="E8" s="117"/>
      <c r="F8" s="118"/>
      <c r="G8" s="119">
        <f ca="1">IFERROR(NOW()-F8,"-")</f>
        <v>45941.477678009258</v>
      </c>
      <c r="H8" s="118"/>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45941.477678009258</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45941.477678009258</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45941.477678009258</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45941.477678009258</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45941.477678009258</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45941.477678009258</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45941.477678009258</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45941.477678009258</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45941.477678009258</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45941.477678009258</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45941.477678009258</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45941.477678009258</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45941.477678009258</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45941.477678009258</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45941.477678009258</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45941.477678009258</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45941.477678009258</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45941.477678009258</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45941.477678009258</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45941.477678009258</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45941.477678009258</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45941.477678009258</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45941.477678009258</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45941.477678009258</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45941.477678009258</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45941.477678009258</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45941.477678009258</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45941.477678009258</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45941.477678009258</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45941.477678009258</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45941.477678009258</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45941.477678009258</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45941.477678009258</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45941.477678009258</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45941.477678009258</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45941.477678009258</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45941.477678009258</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45941.477678009258</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45941.477678009258</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45941.477678009258</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45941.477678009258</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45941.477678009258</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45941.477678009258</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45941.477678009258</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45941.477678009258</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45941.477678009258</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45941.477678009258</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45941.477678009258</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45941.477678009258</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45941.477678009258</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45941.477678009258</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45941.477678009258</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45941.477678009258</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45941.477678009258</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45941.477678009258</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45941.477678009258</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45941.477678009258</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45941.477678009258</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45941.477678009258</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45941.477678009258</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45941.477678009258</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45941.477678009258</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45941.477678009258</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45941.477678009258</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45941.477678009258</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45941.477678009258</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45941.477678009258</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45941.477678009258</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45941.477678009258</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45941.477678009258</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45941.477678009258</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45941.477678009258</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45941.477678009258</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45941.477678009258</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45941.477678009258</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45941.477678009258</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45941.477678009258</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45941.477678009258</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45941.477678009258</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45941.477678009258</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45941.477678009258</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45941.477678009258</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45941.477678009258</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45941.477678009258</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45941.477678009258</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45941.477678009258</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45941.477678009258</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45941.477678009258</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45941.477678009258</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45941.477678009258</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45941.477678009258</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45941.477678009258</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45941.477678009258</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45941.477678009258</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45941.477678009258</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45941.477678009258</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45941.477678009258</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45941.477678009258</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45941.477678009258</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45941.477678009258</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45941.477678009258</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45941.477678009258</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45941.477678009258</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45941.477678009258</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45941.477678009258</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45941.477678009258</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45941.477678009258</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45941.477678009258</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45941.477678009258</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45941.477678009258</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45941.477678009258</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45941.477678009258</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45941.477678009258</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45941.477678009258</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45941.477678009258</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45941.477678009258</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45941.477678009258</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45941.477678009258</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45941.477678009258</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45941.477678009258</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45941.477678009258</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45941.477678009258</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45941.477678009258</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45941.477678009258</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45941.477678009258</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45941.477678009258</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45941.477678009258</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45941.477678009258</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45941.477678009258</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45941.477678009258</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45941.477678009258</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45941.477678009258</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45941.477678009258</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45941.477678009258</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45941.477678009258</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45941.477678009258</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45941.477678009258</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45941.477678009258</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45941.477678009258</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45941.477678009258</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45941.477678009258</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45941.477678009258</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45941.477678009258</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45941.477678009258</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45941.477678009258</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45941.477678009258</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45941.477678009258</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45941.477678009258</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45941.477678009258</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45941.477678009258</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45941.477678009258</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45941.477678009258</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45941.477678009258</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45941.477678009258</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45941.477678009258</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45941.477678009258</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45941.477678009258</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row r="166" spans="1:88" ht="31.5" customHeight="1">
      <c r="A166" s="116"/>
      <c r="B166" s="18" t="str">
        <f>IFERROR(VLOOKUP(D166,DB!A:K,11,0),"")</f>
        <v/>
      </c>
      <c r="C166" s="18"/>
      <c r="D166" s="18"/>
      <c r="E166" s="117"/>
      <c r="F166" s="118"/>
      <c r="G166" s="119">
        <f ca="1">IFERROR(NOW()-F166,"-")</f>
        <v>45941.477678009258</v>
      </c>
      <c r="H166" s="118"/>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4"/>
    </row>
    <row r="167" spans="1:88" ht="31.5" customHeight="1">
      <c r="A167" s="116"/>
      <c r="B167" s="18" t="str">
        <f>IFERROR(VLOOKUP(D167,DB!A:K,11,0),"")</f>
        <v/>
      </c>
      <c r="C167" s="18"/>
      <c r="D167" s="18"/>
      <c r="E167" s="117"/>
      <c r="F167" s="118"/>
      <c r="G167" s="119">
        <f ca="1">IFERROR(NOW()-F167,"-")</f>
        <v>45941.477678009258</v>
      </c>
      <c r="H167" s="118"/>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4"/>
    </row>
    <row r="168" spans="1:88" ht="31.5" customHeight="1">
      <c r="A168" s="116"/>
      <c r="B168" s="18" t="str">
        <f>IFERROR(VLOOKUP(D168,DB!A:K,11,0),"")</f>
        <v/>
      </c>
      <c r="C168" s="18"/>
      <c r="D168" s="18"/>
      <c r="E168" s="117"/>
      <c r="F168" s="118"/>
      <c r="G168" s="119">
        <f ca="1">IFERROR(NOW()-F168,"-")</f>
        <v>45941.477678009258</v>
      </c>
      <c r="H168" s="118"/>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4"/>
    </row>
    <row r="169" spans="1:88" ht="31.5" customHeight="1">
      <c r="A169" s="116"/>
      <c r="B169" s="18" t="str">
        <f>IFERROR(VLOOKUP(D169,DB!A:K,11,0),"")</f>
        <v/>
      </c>
      <c r="C169" s="18"/>
      <c r="D169" s="18"/>
      <c r="E169" s="117"/>
      <c r="F169" s="118"/>
      <c r="G169" s="119">
        <f ca="1">IFERROR(NOW()-F169,"-")</f>
        <v>45941.477678009258</v>
      </c>
      <c r="H169" s="118"/>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4"/>
    </row>
    <row r="170" spans="1:88" ht="31.5" customHeight="1">
      <c r="A170" s="116"/>
      <c r="B170" s="18" t="str">
        <f>IFERROR(VLOOKUP(D170,DB!A:K,11,0),"")</f>
        <v/>
      </c>
      <c r="C170" s="18"/>
      <c r="D170" s="18"/>
      <c r="E170" s="117"/>
      <c r="F170" s="118"/>
      <c r="G170" s="119">
        <f ca="1">IFERROR(NOW()-F170,"-")</f>
        <v>45941.477678009258</v>
      </c>
      <c r="H170" s="118"/>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4"/>
    </row>
    <row r="171" spans="1:88" ht="31.5" customHeight="1">
      <c r="A171" s="116"/>
      <c r="B171" s="18" t="str">
        <f>IFERROR(VLOOKUP(D171,DB!A:K,11,0),"")</f>
        <v/>
      </c>
      <c r="C171" s="18"/>
      <c r="D171" s="18"/>
      <c r="E171" s="117"/>
      <c r="F171" s="118"/>
      <c r="G171" s="119">
        <f ca="1">IFERROR(NOW()-F171,"-")</f>
        <v>45941.477678009258</v>
      </c>
      <c r="H171" s="118"/>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4"/>
    </row>
    <row r="172" spans="1:88" ht="31.5" customHeight="1">
      <c r="A172" s="116"/>
      <c r="B172" s="18" t="str">
        <f>IFERROR(VLOOKUP(D172,DB!A:K,11,0),"")</f>
        <v/>
      </c>
      <c r="C172" s="18"/>
      <c r="D172" s="18"/>
      <c r="E172" s="117"/>
      <c r="F172" s="118"/>
      <c r="G172" s="119">
        <f ca="1">IFERROR(NOW()-F172,"-")</f>
        <v>45941.477678009258</v>
      </c>
      <c r="H172" s="118"/>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4"/>
    </row>
  </sheetData>
  <dataValidations count="2">
    <dataValidation allowBlank="1" showInputMessage="1" showErrorMessage="1" sqref="E1" xr:uid="{4D935161-CDD3-4592-B877-3FB59C99E142}"/>
    <dataValidation type="list" allowBlank="1" showInputMessage="1" showErrorMessage="1" sqref="E3:E1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6"/>
  <sheetViews>
    <sheetView workbookViewId="0">
      <selection activeCell="E6" sqref="E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t="s">
        <v>39060</v>
      </c>
      <c r="B2" s="64" t="str">
        <f>IFERROR(VLOOKUP(D2,DB!A:K,11,0),"")</f>
        <v>R3</v>
      </c>
      <c r="C2" s="18">
        <v>2</v>
      </c>
      <c r="D2" s="18" t="s">
        <v>29658</v>
      </c>
      <c r="E2" s="18" t="s">
        <v>38964</v>
      </c>
      <c r="F2" s="20">
        <v>45941.453344907408</v>
      </c>
      <c r="G2" s="21">
        <f t="shared" ref="G2:G19" ca="1" si="0">IFERROR(NOW()-F2,"-")</f>
        <v>2.4333101850061212E-2</v>
      </c>
      <c r="H2" s="22">
        <v>45941.446712962963</v>
      </c>
      <c r="I2" s="19" t="str">
        <f>IFERROR(VLOOKUP(D2,DB!A:F,6,0),"")</f>
        <v>SCECO</v>
      </c>
      <c r="J2" s="18" t="str">
        <f>IFERROR(VLOOKUP(D2,DB!A:G,7,0),"")</f>
        <v>Dead</v>
      </c>
      <c r="K2" s="47" t="s">
        <v>39061</v>
      </c>
      <c r="L2" s="23" t="str">
        <f>IFERROR(VLOOKUP(D2,DB!A:I,9,0),"")</f>
        <v>Latis</v>
      </c>
    </row>
    <row r="3" spans="1:13" ht="15" customHeight="1">
      <c r="A3" s="19"/>
      <c r="B3" s="64" t="str">
        <f>IFERROR(VLOOKUP(D3,DB!A:K,11,0),"")</f>
        <v/>
      </c>
      <c r="C3" s="18"/>
      <c r="D3" s="18"/>
      <c r="E3" s="18"/>
      <c r="F3" s="20"/>
      <c r="G3" s="21">
        <f t="shared" ca="1" si="0"/>
        <v>45941.477678009258</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45941.477678009258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45941.477678009258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45941.477678009258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45941.477678009258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45941.477678009258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45941.477678009258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45941.477678009258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45941.477678009258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45941.477678009258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45941.477678009258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45941.477678009258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45941.477678009258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45941.477678009258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45941.477678009258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45941.477678009258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45941.477678009258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ref="G20:G83" ca="1" si="1">IFERROR(NOW()-F20,"-")</f>
        <v>45941.477678009258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45941.477678009258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45941.477678009258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45941.477678009258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45941.477678009258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45941.477678009258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45941.477678009258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45941.477678009258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45941.477678009258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45941.477678009258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45941.477678009258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45941.477678009258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45941.477678009258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45941.477678009258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45941.477678009258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45941.477678009258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45941.477678009258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45941.477678009258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45941.477678009258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45941.477678009258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45941.477678009258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45941.477678009258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45941.477678009258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45941.477678009258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45941.477678009258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45941.477678009258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45941.477678009258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45941.477678009258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45941.477678009258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45941.477678009258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45941.477678009258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45941.477678009258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45941.477678009258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45941.477678009258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45941.477678009258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45941.477678009258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45941.477678009258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45941.477678009258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45941.477678009258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45941.477678009258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45941.477678009258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45941.477678009258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45941.477678009258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45941.477678009258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45941.477678009258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45941.477678009258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45941.477678009258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45941.477678009258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45941.477678009258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45941.477678009258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45941.477678009258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45941.477678009258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45941.477678009258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45941.477678009258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45941.477678009258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45941.477678009258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45941.477678009258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45941.477678009258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45941.477678009258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45941.477678009258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45941.477678009258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45941.477678009258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45941.477678009258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45941.477678009258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ref="G84:G147" ca="1" si="2">IFERROR(NOW()-F84,"-")</f>
        <v>45941.477678009258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45941.477678009258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45941.477678009258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45941.477678009258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45941.477678009258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45941.477678009258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45941.477678009258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45941.477678009258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45941.477678009258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45941.477678009258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45941.477678009258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45941.477678009258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45941.477678009258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45941.477678009258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45941.477678009258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45941.477678009258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45941.477678009258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45941.477678009258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45941.477678009258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45941.477678009258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45941.477678009258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45941.477678009258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45941.477678009258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45941.477678009258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45941.477678009258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45941.477678009258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45941.477678009258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45941.477678009258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45941.477678009258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45941.477678009258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45941.477678009258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45941.477678009258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45941.477678009258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45941.477678009258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45941.477678009258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45941.477678009258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45941.477678009258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45941.477678009258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45941.477678009258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45941.477678009258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45941.477678009258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45941.477678009258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45941.477678009258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45941.477678009258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45941.477678009258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45941.477678009258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45941.477678009258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45941.477678009258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45941.477678009258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45941.477678009258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45941.477678009258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45941.477678009258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45941.477678009258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45941.477678009258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45941.477678009258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45941.477678009258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45941.477678009258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45941.477678009258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45941.477678009258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45941.477678009258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45941.477678009258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45941.477678009258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45941.477678009258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45941.477678009258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ref="G148:G211" ca="1" si="3">IFERROR(NOW()-F148,"-")</f>
        <v>45941.477678009258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45941.477678009258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45941.477678009258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45941.477678009258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45941.477678009258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45941.477678009258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45941.477678009258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45941.477678009258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45941.477678009258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45941.477678009258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45941.477678009258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45941.477678009258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45941.477678009258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45941.477678009258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45941.477678009258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45941.477678009258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45941.477678009258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45941.477678009258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45941.477678009258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45941.477678009258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45941.477678009258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45941.477678009258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45941.477678009258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45941.477678009258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45941.477678009258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45941.477678009258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45941.477678009258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45941.477678009258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45941.477678009258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45941.477678009258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45941.477678009258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45941.477678009258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45941.477678009258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45941.477678009258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45941.477678009258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45941.477678009258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45941.477678009258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45941.477678009258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45941.477678009258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45941.477678009258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45941.477678009258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45941.477678009258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45941.477678009258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45941.477678009258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45941.477678009258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45941.477678009258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45941.477678009258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45941.477678009258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45941.477678009258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45941.477678009258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45941.477678009258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45941.477678009258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45941.477678009258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45941.477678009258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45941.477678009258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45941.477678009258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45941.477678009258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45941.477678009258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45941.477678009258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45941.477678009258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45941.477678009258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45941.477678009258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45941.477678009258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45941.477678009258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ref="G212:G275" ca="1" si="4">IFERROR(NOW()-F212,"-")</f>
        <v>45941.477678009258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45941.477678009258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45941.477678009258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45941.477678009258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45941.477678009258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45941.477678009258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45941.477678009258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45941.477678009258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45941.477678009258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45941.477678009258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45941.477678009258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45941.477678009258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45941.477678009258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45941.477678009258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45941.477678009258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45941.477678009258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45941.477678009258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45941.477678009258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45941.477678009258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45941.477678009258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45941.477678009258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45941.477678009258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45941.477678009258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45941.477678009258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45941.477678009258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45941.477678009258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45941.477678009258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45941.477678009258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45941.477678009258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45941.477678009258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45941.477678009258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45941.477678009258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45941.477678009258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45941.477678009258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45941.477678009258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45941.477678009258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45941.477678009258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45941.477678009258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45941.477678009258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45941.477678009258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45941.477678009258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45941.477678009258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45941.477678009258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45941.477678009258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45941.477678009258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45941.477678009258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45941.477678009258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45941.477678009258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45941.477678009258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45941.477678009258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45941.477678009258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45941.477678009258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45941.477678009258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45941.477678009258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45941.477678009258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45941.477678009258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45941.477678009258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45941.477678009258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45941.477678009258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45941.477678009258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45941.477678009258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45941.477678009258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45941.477678009258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45941.477678009258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ref="G276:G339" ca="1" si="5">IFERROR(NOW()-F276,"-")</f>
        <v>45941.477678009258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45941.477678009258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45941.477678009258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45941.477678009258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45941.477678009258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45941.477678009258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45941.477678009258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45941.477678009258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45941.477678009258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45941.477678009258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45941.477678009258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45941.477678009258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45941.477678009258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45941.477678009258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45941.477678009258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45941.477678009258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45941.477678009258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45941.477678009258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45941.477678009258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45941.477678009258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45941.477678009258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45941.477678009258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45941.477678009258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45941.477678009258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45941.477678009258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45941.477678009258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45941.477678009258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45941.477678009258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45941.477678009258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45941.477678009258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45941.477678009258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45941.477678009258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45941.477678009258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45941.477678009258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45941.477678009258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45941.477678009258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45941.477678009258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45941.477678009258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45941.477678009258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45941.477678009258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45941.477678009258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45941.477678009258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45941.477678009258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45941.477678009258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45941.477678009258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45941.477678009258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45941.477678009258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45941.477678009258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45941.477678009258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45941.477678009258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45941.477678009258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45941.477678009258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45941.477678009258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45941.477678009258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45941.477678009258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45941.477678009258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45941.477678009258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45941.477678009258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45941.477678009258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45941.477678009258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45941.477678009258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45941.477678009258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45941.477678009258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45941.477678009258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ref="G340:G403" ca="1" si="6">IFERROR(NOW()-F340,"-")</f>
        <v>45941.477678009258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45941.477678009258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45941.477678009258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45941.477678009258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45941.477678009258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45941.477678009258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45941.477678009258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45941.477678009258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45941.477678009258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45941.477678009258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45941.477678009258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45941.477678009258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45941.477678009258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45941.477678009258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45941.477678009258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45941.477678009258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45941.477678009258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45941.477678009258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45941.477678009258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45941.477678009258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45941.477678009258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45941.477678009258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45941.477678009258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45941.477678009258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45941.477678009258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45941.477678009258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45941.477678009258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45941.477678009258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45941.477678009258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45941.477678009258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45941.477678009258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45941.477678009258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45941.477678009258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45941.477678009258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45941.477678009258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45941.477678009258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45941.477678009258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45941.477678009258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45941.477678009258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45941.477678009258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45941.477678009258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45941.477678009258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45941.477678009258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45941.477678009258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45941.477678009258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45941.477678009258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45941.477678009258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45941.477678009258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45941.477678009258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45941.477678009258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45941.477678009258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45941.477678009258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45941.477678009258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45941.477678009258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45941.477678009258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45941.477678009258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45941.477678009258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45941.477678009258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45941.477678009258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45941.477678009258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45941.477678009258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45941.477678009258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45941.477678009258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45941.477678009258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ref="G404:G467" ca="1" si="7">IFERROR(NOW()-F404,"-")</f>
        <v>45941.477678009258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45941.477678009258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45941.477678009258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45941.477678009258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45941.477678009258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45941.477678009258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45941.477678009258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45941.477678009258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45941.477678009258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45941.477678009258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45941.477678009258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45941.477678009258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45941.477678009258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45941.477678009258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45941.477678009258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45941.477678009258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45941.477678009258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45941.477678009258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45941.477678009258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45941.477678009258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45941.477678009258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45941.477678009258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45941.477678009258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45941.477678009258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45941.477678009258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45941.477678009258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45941.477678009258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45941.477678009258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45941.477678009258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45941.477678009258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45941.477678009258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45941.477678009258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45941.477678009258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45941.477678009258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45941.477678009258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45941.477678009258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45941.477678009258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45941.477678009258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45941.477678009258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45941.477678009258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45941.477678009258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45941.477678009258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45941.477678009258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45941.477678009258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45941.477678009258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45941.477678009258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45941.477678009258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45941.477678009258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45941.477678009258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45941.477678009258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45941.477678009258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45941.477678009258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45941.477678009258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45941.477678009258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45941.477678009258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45941.477678009258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45941.477678009258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45941.477678009258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45941.477678009258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45941.477678009258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45941.477678009258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45941.477678009258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45941.477678009258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45941.477678009258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ref="G468:G531" ca="1" si="8">IFERROR(NOW()-F468,"-")</f>
        <v>45941.477678009258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45941.477678009258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45941.477678009258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45941.477678009258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45941.477678009258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45941.477678009258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45941.477678009258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45941.477678009258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45941.477678009258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45941.477678009258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45941.477678009258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45941.477678009258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45941.477678009258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45941.477678009258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45941.477678009258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45941.477678009258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45941.477678009258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45941.477678009258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45941.477678009258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45941.477678009258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45941.477678009258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45941.477678009258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45941.477678009258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45941.477678009258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45941.477678009258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45941.477678009258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45941.477678009258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45941.477678009258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45941.477678009258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45941.477678009258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45941.477678009258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45941.477678009258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45941.477678009258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45941.477678009258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45941.477678009258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45941.477678009258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45941.477678009258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45941.477678009258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45941.477678009258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45941.477678009258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45941.477678009258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45941.477678009258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45941.477678009258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45941.477678009258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45941.477678009258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45941.477678009258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45941.477678009258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45941.477678009258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45941.477678009258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45941.477678009258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45941.477678009258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45941.477678009258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45941.477678009258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45941.477678009258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45941.477678009258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45941.477678009258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45941.477678009258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45941.477678009258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45941.477678009258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45941.477678009258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45941.477678009258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45941.477678009258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45941.477678009258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45941.477678009258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ref="G532:G595" ca="1" si="9">IFERROR(NOW()-F532,"-")</f>
        <v>45941.477678009258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45941.477678009258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45941.477678009258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45941.477678009258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45941.477678009258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45941.477678009258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45941.477678009258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45941.477678009258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45941.477678009258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45941.477678009258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45941.477678009258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45941.477678009258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45941.477678009258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45941.477678009258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45941.477678009258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45941.477678009258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45941.477678009258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45941.477678009258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45941.477678009258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45941.477678009258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45941.477678009258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45941.477678009258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45941.477678009258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45941.477678009258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45941.477678009258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45941.477678009258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45941.477678009258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45941.477678009258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45941.477678009258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45941.477678009258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45941.477678009258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45941.477678009258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45941.477678009258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45941.477678009258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45941.477678009258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45941.477678009258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45941.477678009258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45941.477678009258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45941.477678009258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45941.477678009258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45941.477678009258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45941.477678009258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45941.477678009258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45941.477678009258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45941.477678009258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45941.477678009258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45941.477678009258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45941.477678009258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45941.477678009258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45941.477678009258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45941.477678009258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45941.477678009258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45941.477678009258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45941.477678009258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45941.477678009258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45941.477678009258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45941.477678009258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45941.477678009258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45941.477678009258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45941.477678009258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45941.477678009258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45941.477678009258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45941.477678009258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45941.477678009258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ref="G596:G659" ca="1" si="10">IFERROR(NOW()-F596,"-")</f>
        <v>45941.477678009258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45941.477678009258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45941.477678009258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45941.477678009258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45941.477678009258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45941.477678009258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45941.477678009258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45941.477678009258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45941.477678009258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45941.477678009258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45941.477678009258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45941.477678009258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45941.477678009258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45941.477678009258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45941.477678009258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45941.477678009258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45941.477678009258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45941.477678009258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45941.477678009258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45941.477678009258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45941.477678009258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45941.477678009258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45941.477678009258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45941.477678009258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45941.477678009258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45941.477678009258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45941.477678009258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45941.477678009258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45941.477678009258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45941.477678009258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45941.477678009258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45941.477678009258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45941.477678009258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45941.477678009258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45941.477678009258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45941.477678009258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45941.477678009258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45941.477678009258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45941.477678009258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45941.477678009258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45941.477678009258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45941.477678009258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45941.477678009258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45941.477678009258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45941.477678009258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45941.477678009258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45941.477678009258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45941.477678009258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45941.477678009258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45941.477678009258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45941.477678009258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45941.477678009258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45941.477678009258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45941.477678009258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45941.477678009258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45941.477678009258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45941.477678009258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45941.477678009258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45941.477678009258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45941.477678009258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45941.477678009258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45941.477678009258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45941.477678009258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45941.477678009258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ref="G660:G723" ca="1" si="11">IFERROR(NOW()-F660,"-")</f>
        <v>45941.477678009258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45941.477678009258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45941.477678009258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45941.477678009258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45941.477678009258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45941.477678009258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45941.477678009258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45941.477678009258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45941.477678009258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45941.477678009258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45941.477678009258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45941.477678009258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45941.477678009258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45941.477678009258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45941.477678009258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45941.477678009258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45941.477678009258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45941.477678009258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45941.477678009258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45941.477678009258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45941.477678009258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45941.477678009258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45941.477678009258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45941.477678009258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45941.477678009258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45941.477678009258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45941.477678009258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45941.477678009258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45941.477678009258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45941.477678009258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45941.477678009258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45941.477678009258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45941.477678009258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45941.477678009258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45941.477678009258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45941.477678009258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45941.477678009258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45941.477678009258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45941.477678009258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45941.477678009258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45941.477678009258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45941.477678009258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45941.477678009258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45941.477678009258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45941.477678009258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45941.477678009258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45941.477678009258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45941.477678009258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45941.477678009258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45941.477678009258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45941.477678009258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45941.477678009258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45941.477678009258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45941.477678009258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45941.477678009258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45941.477678009258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45941.477678009258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45941.477678009258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45941.477678009258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45941.477678009258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45941.477678009258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45941.477678009258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45941.477678009258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45941.477678009258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ref="G724:G787" ca="1" si="12">IFERROR(NOW()-F724,"-")</f>
        <v>45941.477678009258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45941.477678009258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45941.477678009258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45941.477678009258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45941.477678009258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45941.477678009258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45941.477678009258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45941.477678009258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45941.477678009258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45941.477678009258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45941.477678009258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45941.477678009258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45941.477678009258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45941.477678009258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45941.477678009258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45941.477678009258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45941.477678009258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45941.477678009258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45941.477678009258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45941.477678009258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45941.477678009258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45941.477678009258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45941.477678009258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45941.477678009258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45941.477678009258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45941.477678009258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45941.477678009258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45941.477678009258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45941.477678009258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45941.477678009258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45941.477678009258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45941.477678009258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45941.477678009258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45941.477678009258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45941.477678009258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45941.477678009258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45941.477678009258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45941.477678009258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45941.477678009258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45941.477678009258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45941.477678009258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45941.477678009258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45941.477678009258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45941.477678009258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45941.477678009258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45941.477678009258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45941.477678009258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45941.477678009258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45941.477678009258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45941.477678009258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45941.477678009258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45941.477678009258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45941.477678009258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45941.477678009258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45941.477678009258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45941.477678009258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45941.477678009258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45941.477678009258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45941.477678009258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45941.477678009258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45941.477678009258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45941.477678009258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45941.477678009258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45941.477678009258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ref="G788:G851" ca="1" si="13">IFERROR(NOW()-F788,"-")</f>
        <v>45941.477678009258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45941.477678009258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45941.477678009258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45941.477678009258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45941.477678009258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45941.477678009258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45941.477678009258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45941.477678009258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45941.477678009258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45941.477678009258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45941.477678009258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45941.477678009258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45941.477678009258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45941.477678009258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45941.477678009258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45941.477678009258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45941.477678009258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45941.477678009258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45941.477678009258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45941.477678009258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45941.477678009258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45941.477678009258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45941.477678009258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45941.477678009258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45941.477678009258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45941.477678009258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45941.477678009258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45941.477678009258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45941.477678009258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45941.477678009258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45941.477678009258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45941.477678009258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45941.477678009258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45941.477678009258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45941.477678009258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45941.477678009258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45941.477678009258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45941.477678009258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45941.477678009258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45941.477678009258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45941.477678009258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45941.477678009258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45941.477678009258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45941.477678009258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45941.477678009258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45941.477678009258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45941.477678009258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45941.477678009258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45941.477678009258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45941.477678009258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45941.477678009258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45941.477678009258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45941.477678009258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45941.477678009258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45941.477678009258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45941.477678009258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45941.477678009258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45941.477678009258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45941.477678009258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45941.477678009258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45941.477678009258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45941.477678009258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45941.477678009258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45941.477678009258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ref="G852:G915" ca="1" si="14">IFERROR(NOW()-F852,"-")</f>
        <v>45941.477678009258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45941.477678009258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45941.477678009258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45941.477678009258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45941.477678009258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45941.477678009258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45941.477678009258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45941.477678009258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45941.477678009258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45941.477678009258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45941.477678009258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45941.477678009258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45941.477678009258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45941.477678009258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45941.477678009258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45941.477678009258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45941.477678009258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45941.477678009258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45941.477678009258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45941.477678009258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45941.477678009258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45941.477678009258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45941.477678009258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45941.477678009258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45941.477678009258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45941.477678009258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45941.477678009258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45941.477678009258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45941.477678009258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45941.477678009258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45941.477678009258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45941.477678009258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45941.477678009258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45941.477678009258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45941.477678009258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45941.477678009258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45941.477678009258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45941.477678009258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45941.477678009258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45941.477678009258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45941.477678009258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45941.477678009258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45941.477678009258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45941.477678009258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45941.477678009258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45941.477678009258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45941.477678009258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45941.477678009258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45941.477678009258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45941.477678009258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45941.477678009258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45941.477678009258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45941.477678009258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45941.477678009258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45941.477678009258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45941.477678009258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45941.477678009258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45941.477678009258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45941.477678009258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45941.477678009258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45941.477678009258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45941.477678009258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45941.477678009258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45941.477678009258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ref="G916:G979" ca="1" si="15">IFERROR(NOW()-F916,"-")</f>
        <v>45941.477678009258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45941.477678009258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45941.477678009258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45941.477678009258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45941.477678009258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45941.477678009258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45941.477678009258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45941.477678009258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45941.477678009258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45941.477678009258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45941.477678009258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45941.477678009258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45941.477678009258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45941.477678009258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45941.477678009258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45941.477678009258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45941.477678009258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45941.477678009258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45941.477678009258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45941.477678009258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45941.477678009258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45941.477678009258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45941.477678009258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45941.477678009258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45941.477678009258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45941.477678009258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45941.477678009258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45941.477678009258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45941.477678009258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45941.477678009258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45941.477678009258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45941.477678009258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45941.477678009258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45941.477678009258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45941.477678009258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45941.477678009258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45941.477678009258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45941.477678009258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45941.477678009258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45941.477678009258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45941.477678009258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45941.477678009258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45941.477678009258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45941.477678009258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45941.477678009258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45941.477678009258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45941.477678009258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45941.477678009258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45941.477678009258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45941.477678009258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45941.477678009258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45941.477678009258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45941.477678009258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45941.477678009258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45941.477678009258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45941.477678009258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45941.477678009258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45941.477678009258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45941.477678009258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45941.477678009258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45941.477678009258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45941.477678009258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45941.477678009258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45941.477678009258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ref="G980:G1043" ca="1" si="16">IFERROR(NOW()-F980,"-")</f>
        <v>45941.477678009258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45941.477678009258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45941.477678009258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45941.477678009258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45941.477678009258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45941.477678009258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45941.477678009258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45941.477678009258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45941.477678009258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45941.477678009258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45941.477678124997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45941.477678124997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45941.477678124997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45941.477678124997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45941.477678124997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45941.477678124997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45941.477678124997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45941.477678124997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45941.477678124997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45941.477678124997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45941.477678124997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45941.477678124997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45941.477678124997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45941.477678124997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45941.477678124997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45941.477678124997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45941.477678124997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45941.477678124997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45941.477678124997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45941.477678124997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45941.477678124997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45941.477678124997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45941.477678124997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45941.477678124997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45941.477678124997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45941.477678124997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45941.477678124997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45941.477678124997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45941.477678124997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45941.477678124997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45941.477678124997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45941.477678124997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45941.477678124997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45941.477678124997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45941.477678124997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45941.477678124997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45941.477678124997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45941.477678124997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45941.477678124997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45941.477678124997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45941.477678124997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45941.477678124997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45941.477678124997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45941.477678124997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45941.477678124997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45941.477678124997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45941.477678124997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45941.477678124997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45941.477678124997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45941.477678124997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45941.477678124997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45941.477678124997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45941.477678124997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45941.477678124997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ref="G1044:G1107" ca="1" si="17">IFERROR(NOW()-F1044,"-")</f>
        <v>45941.477678124997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45941.477678124997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45941.477678124997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45941.477678124997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45941.477678124997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45941.477678124997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45941.477678124997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45941.477678124997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45941.477678124997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45941.477678124997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45941.477678124997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45941.477678124997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45941.477678124997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45941.477678124997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45941.477678124997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45941.477678124997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45941.477678124997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45941.477678124997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45941.477678124997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45941.477678124997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45941.477678124997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45941.477678124997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45941.477678124997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45941.477678124997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45941.477678124997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45941.477678124997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45941.477678124997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45941.477678124997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45941.477678124997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45941.477678124997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45941.477678124997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45941.477678124997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45941.477678124997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45941.477678124997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45941.477678124997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45941.477678124997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45941.477678124997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45941.477678124997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45941.477678124997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45941.477678124997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45941.477678124997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45941.477678124997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45941.477678124997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45941.477678124997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45941.477678124997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45941.477678124997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45941.477678124997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45941.477678124997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45941.477678124997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45941.477678124997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45941.477678124997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45941.477678124997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45941.477678124997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45941.477678124997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45941.477678124997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45941.477678124997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45941.477678124997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45941.477678124997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45941.477678124997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45941.477678124997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45941.477678124997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45941.477678124997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45941.477678124997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45941.477678124997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ref="G1108:G1171" ca="1" si="18">IFERROR(NOW()-F1108,"-")</f>
        <v>45941.477678124997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45941.477678124997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45941.477678124997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45941.477678124997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45941.477678124997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45941.477678124997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45941.477678124997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45941.477678124997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45941.477678124997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45941.477678124997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45941.477678124997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45941.477678124997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45941.477678124997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45941.477678124997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45941.477678124997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45941.477678124997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45941.477678124997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45941.477678124997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45941.477678124997</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45941.477678124997</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45941.477678124997</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45941.477678124997</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45941.477678124997</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45941.477678124997</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45941.477678124997</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45941.477678124997</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45941.477678124997</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45941.477678124997</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45941.477678124997</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45941.477678124997</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45941.477678124997</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45941.477678124997</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45941.477678124997</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45941.477678124997</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45941.477678124997</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45941.477678124997</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45941.477678124997</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45941.477678124997</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45941.477678124997</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45941.477678124997</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45941.477678124997</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45941.477678124997</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45941.477678124997</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45941.477678124997</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45941.477678124997</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45941.477678124997</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45941.477678124997</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45941.477678124997</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45941.477678124997</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45941.477678124997</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45941.477678124997</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45941.477678124997</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45941.477678124997</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45941.477678124997</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45941.477678124997</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45941.477678124997</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45941.477678124997</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45941.477678124997</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45941.477678124997</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45941.477678124997</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45941.477678124997</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ca="1" si="18"/>
        <v>45941.477678124997</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8"/>
        <v>45941.477678124997</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ca="1" si="18"/>
        <v>45941.477678124997</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ref="G1172:G1186" ca="1" si="19">IFERROR(NOW()-F1172,"-")</f>
        <v>45941.477678124997</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45941.477678124997</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45941.477678124997</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45941.477678124997</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45941.477678124997</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45941.477678124997</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45941.477678124997</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45941.477678124997</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45941.477678124997</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45941.477678124997</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45941.477678124997</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45941.477678124997</v>
      </c>
      <c r="H1183" s="22"/>
      <c r="I1183" s="19" t="str">
        <f>IFERROR(VLOOKUP(D1183,DB!A:F,6,0),"")</f>
        <v/>
      </c>
      <c r="J1183" s="18" t="str">
        <f>IFERROR(VLOOKUP(D1183,DB!A:G,7,0),"")</f>
        <v/>
      </c>
      <c r="K1183" s="47"/>
      <c r="L1183" s="23" t="str">
        <f>IFERROR(VLOOKUP(D1183,DB!A:I,9,0),"")</f>
        <v/>
      </c>
    </row>
    <row r="1184" spans="1:12" ht="15" customHeight="1">
      <c r="A1184" s="19"/>
      <c r="B1184" s="64" t="str">
        <f>IFERROR(VLOOKUP(D1184,DB!A:K,11,0),"")</f>
        <v/>
      </c>
      <c r="C1184" s="18"/>
      <c r="D1184" s="18"/>
      <c r="E1184" s="18"/>
      <c r="F1184" s="20"/>
      <c r="G1184" s="21">
        <f t="shared" ca="1" si="19"/>
        <v>45941.477678124997</v>
      </c>
      <c r="H1184" s="22"/>
      <c r="I1184" s="19" t="str">
        <f>IFERROR(VLOOKUP(D1184,DB!A:F,6,0),"")</f>
        <v/>
      </c>
      <c r="J1184" s="18" t="str">
        <f>IFERROR(VLOOKUP(D1184,DB!A:G,7,0),"")</f>
        <v/>
      </c>
      <c r="K1184" s="47"/>
      <c r="L1184" s="23" t="str">
        <f>IFERROR(VLOOKUP(D1184,DB!A:I,9,0),"")</f>
        <v/>
      </c>
    </row>
    <row r="1185" spans="1:12" ht="15" customHeight="1">
      <c r="A1185" s="19"/>
      <c r="B1185" s="64" t="str">
        <f>IFERROR(VLOOKUP(D1185,DB!A:K,11,0),"")</f>
        <v/>
      </c>
      <c r="C1185" s="18"/>
      <c r="D1185" s="18"/>
      <c r="E1185" s="18"/>
      <c r="F1185" s="20"/>
      <c r="G1185" s="21">
        <f t="shared" ca="1" si="19"/>
        <v>45941.477678124997</v>
      </c>
      <c r="H1185" s="22"/>
      <c r="I1185" s="19" t="str">
        <f>IFERROR(VLOOKUP(D1185,DB!A:F,6,0),"")</f>
        <v/>
      </c>
      <c r="J1185" s="18" t="str">
        <f>IFERROR(VLOOKUP(D1185,DB!A:G,7,0),"")</f>
        <v/>
      </c>
      <c r="K1185" s="47"/>
      <c r="L1185" s="23" t="str">
        <f>IFERROR(VLOOKUP(D1185,DB!A:I,9,0),"")</f>
        <v/>
      </c>
    </row>
    <row r="1186" spans="1:12" ht="15" customHeight="1">
      <c r="A1186" s="19"/>
      <c r="B1186" s="64" t="str">
        <f>IFERROR(VLOOKUP(D1186,DB!A:K,11,0),"")</f>
        <v/>
      </c>
      <c r="C1186" s="18"/>
      <c r="D1186" s="18"/>
      <c r="E1186" s="18"/>
      <c r="F1186" s="20"/>
      <c r="G1186" s="21">
        <f t="shared" ca="1" si="19"/>
        <v>45941.477678124997</v>
      </c>
      <c r="H1186" s="22"/>
      <c r="I1186" s="19" t="str">
        <f>IFERROR(VLOOKUP(D1186,DB!A:F,6,0),"")</f>
        <v/>
      </c>
      <c r="J1186" s="18" t="str">
        <f>IFERROR(VLOOKUP(D1186,DB!A:G,7,0),"")</f>
        <v/>
      </c>
      <c r="K1186" s="47"/>
      <c r="L1186" s="23" t="str">
        <f>IFERROR(VLOOKUP(D1186,DB!A:I,9,0),"")</f>
        <v/>
      </c>
    </row>
  </sheetData>
  <dataValidations count="2">
    <dataValidation allowBlank="1" showInputMessage="1" showErrorMessage="1" sqref="E1" xr:uid="{5914219A-CB83-432D-936A-CC0CB6F3982A}"/>
    <dataValidation type="list" allowBlank="1" showInputMessage="1" showErrorMessage="1" sqref="E2:E118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39062</v>
      </c>
      <c r="B2" s="99" t="str">
        <f>IFERROR(VLOOKUP(D2,DB!A:K,11,0),"")</f>
        <v>R4</v>
      </c>
      <c r="C2" s="100">
        <v>1</v>
      </c>
      <c r="D2" s="96" t="s">
        <v>35082</v>
      </c>
      <c r="E2" s="101" t="s">
        <v>38964</v>
      </c>
      <c r="F2" s="102">
        <v>45703.480717592596</v>
      </c>
      <c r="G2" s="103">
        <f ca="1">IFERROR(NOW()-F2,"")</f>
        <v>237.99696041666175</v>
      </c>
      <c r="H2" s="102">
        <v>45703.474768518521</v>
      </c>
      <c r="I2" s="99" t="str">
        <f>IFERROR(VLOOKUP(D2,DB!A:F,6,0),"")</f>
        <v>SCECO</v>
      </c>
      <c r="J2" s="99" t="str">
        <f>IFERROR(VLOOKUP(D2,DB!A:G,7,0),"")</f>
        <v>Dead</v>
      </c>
      <c r="K2" s="104" t="s">
        <v>39063</v>
      </c>
      <c r="L2" s="96" t="str">
        <f>IFERROR(VLOOKUP(D2,DB!A:I,9,0),"")</f>
        <v>Latis</v>
      </c>
    </row>
    <row r="3" spans="1:16" ht="15" customHeight="1">
      <c r="A3" s="124" t="s">
        <v>39064</v>
      </c>
      <c r="B3" s="124" t="str">
        <f>IFERROR(VLOOKUP(D3,DB!A:K,11,0),"")</f>
        <v>R4</v>
      </c>
      <c r="C3" s="125">
        <v>1</v>
      </c>
      <c r="D3" s="96" t="s">
        <v>36672</v>
      </c>
      <c r="E3" s="101" t="s">
        <v>38964</v>
      </c>
      <c r="F3" s="128">
        <v>45941.396064814813</v>
      </c>
      <c r="G3" s="129">
        <f ca="1">IFERROR(NOW()-F3,"")</f>
        <v>8.1613194444798864E-2</v>
      </c>
      <c r="H3" s="128">
        <v>45941.308321759258</v>
      </c>
      <c r="I3" s="124" t="str">
        <f>IFERROR(VLOOKUP(D3,DB!A:F,6,0),"")</f>
        <v>Generator-SG</v>
      </c>
      <c r="J3" s="124" t="str">
        <f>IFERROR(VLOOKUP(D3,DB!A:G,7,0),"")</f>
        <v>Dead</v>
      </c>
      <c r="K3" s="130" t="s">
        <v>39065</v>
      </c>
      <c r="L3" s="126" t="str">
        <f>IFERROR(VLOOKUP(D3,DB!A:I,9,0),"")</f>
        <v>Latis</v>
      </c>
    </row>
    <row r="4" spans="1:16" ht="15" customHeight="1">
      <c r="A4" s="124" t="s">
        <v>39066</v>
      </c>
      <c r="B4" s="124" t="str">
        <f>IFERROR(VLOOKUP(D4,DB!A:K,11,0),"")</f>
        <v>R4</v>
      </c>
      <c r="C4" s="125">
        <v>1</v>
      </c>
      <c r="D4" s="126" t="s">
        <v>22507</v>
      </c>
      <c r="E4" s="101" t="s">
        <v>38964</v>
      </c>
      <c r="F4" s="128">
        <v>45941.445208333331</v>
      </c>
      <c r="G4" s="129">
        <f ca="1">IFERROR(NOW()-F4,"")</f>
        <v>3.2469675927131902E-2</v>
      </c>
      <c r="H4" s="128">
        <v>45941.452025462961</v>
      </c>
      <c r="I4" s="124" t="str">
        <f>IFERROR(VLOOKUP(D4,DB!A:F,6,0),"")</f>
        <v>SCECO</v>
      </c>
      <c r="J4" s="124" t="str">
        <f>IFERROR(VLOOKUP(D4,DB!A:G,7,0),"")</f>
        <v>Weak</v>
      </c>
      <c r="K4" s="130" t="s">
        <v>39067</v>
      </c>
      <c r="L4" s="126" t="str">
        <f>IFERROR(VLOOKUP(D4,DB!A:I,9,0),"")</f>
        <v>Latis</v>
      </c>
    </row>
    <row r="5" spans="1:16" ht="15" customHeight="1">
      <c r="A5" s="124"/>
      <c r="B5" s="124" t="str">
        <f>IFERROR(VLOOKUP(D5,DB!A:K,11,0),"")</f>
        <v/>
      </c>
      <c r="C5" s="125"/>
      <c r="D5" s="126"/>
      <c r="E5" s="101"/>
      <c r="F5" s="128"/>
      <c r="G5" s="129">
        <f ca="1">IFERROR(NOW()-F5,"")</f>
        <v>45941.477678009258</v>
      </c>
      <c r="H5" s="128"/>
      <c r="I5" s="124" t="str">
        <f>IFERROR(VLOOKUP(D5,DB!A:F,6,0),"")</f>
        <v/>
      </c>
      <c r="J5" s="124" t="str">
        <f>IFERROR(VLOOKUP(D5,DB!A:G,7,0),"")</f>
        <v/>
      </c>
      <c r="K5" s="130"/>
      <c r="L5" s="126" t="str">
        <f>IFERROR(VLOOKUP(D5,DB!A:I,9,0),"")</f>
        <v/>
      </c>
    </row>
    <row r="6" spans="1:16" ht="15" customHeight="1">
      <c r="A6" s="124"/>
      <c r="B6" s="124" t="str">
        <f>IFERROR(VLOOKUP(D6,DB!A:K,11,0),"")</f>
        <v/>
      </c>
      <c r="C6" s="125"/>
      <c r="D6" s="126"/>
      <c r="E6" s="101"/>
      <c r="F6" s="128"/>
      <c r="G6" s="129">
        <f ca="1">IFERROR(NOW()-F6,"")</f>
        <v>45941.477678009258</v>
      </c>
      <c r="H6" s="128"/>
      <c r="I6" s="124" t="str">
        <f>IFERROR(VLOOKUP(D6,DB!A:F,6,0),"")</f>
        <v/>
      </c>
      <c r="J6" s="124" t="str">
        <f>IFERROR(VLOOKUP(D6,DB!A:G,7,0),"")</f>
        <v/>
      </c>
      <c r="K6" s="130"/>
      <c r="L6" s="126" t="str">
        <f>IFERROR(VLOOKUP(D6,DB!A:I,9,0),"")</f>
        <v/>
      </c>
    </row>
    <row r="7" spans="1:16" ht="15" customHeight="1">
      <c r="A7" s="124"/>
      <c r="B7" s="124" t="str">
        <f>IFERROR(VLOOKUP(D7,DB!A:K,11,0),"")</f>
        <v/>
      </c>
      <c r="C7" s="125"/>
      <c r="D7" s="126"/>
      <c r="E7" s="101"/>
      <c r="F7" s="128"/>
      <c r="G7" s="129">
        <f ca="1">IFERROR(NOW()-F7,"")</f>
        <v>45941.477678009258</v>
      </c>
      <c r="H7" s="128"/>
      <c r="I7" s="124" t="str">
        <f>IFERROR(VLOOKUP(D7,DB!A:F,6,0),"")</f>
        <v/>
      </c>
      <c r="J7" s="124" t="str">
        <f>IFERROR(VLOOKUP(D7,DB!A:G,7,0),"")</f>
        <v/>
      </c>
      <c r="K7" s="130"/>
      <c r="L7" s="126" t="str">
        <f>IFERROR(VLOOKUP(D7,DB!A:I,9,0),"")</f>
        <v/>
      </c>
    </row>
    <row r="8" spans="1:16" ht="15" customHeight="1">
      <c r="A8" s="124"/>
      <c r="B8" s="124" t="str">
        <f>IFERROR(VLOOKUP(D8,DB!A:K,11,0),"")</f>
        <v/>
      </c>
      <c r="C8" s="125"/>
      <c r="D8" s="96"/>
      <c r="E8" s="101"/>
      <c r="F8" s="128"/>
      <c r="G8" s="129">
        <f ca="1">IFERROR(NOW()-F8,"")</f>
        <v>45941.477678009258</v>
      </c>
      <c r="H8" s="128"/>
      <c r="I8" s="124" t="str">
        <f>IFERROR(VLOOKUP(D8,DB!A:F,6,0),"")</f>
        <v/>
      </c>
      <c r="J8" s="124" t="str">
        <f>IFERROR(VLOOKUP(D8,DB!A:G,7,0),"")</f>
        <v/>
      </c>
      <c r="K8" s="130"/>
      <c r="L8" s="126" t="str">
        <f>IFERROR(VLOOKUP(D8,DB!A:I,9,0),"")</f>
        <v/>
      </c>
    </row>
    <row r="9" spans="1:16" ht="15" customHeight="1">
      <c r="A9" s="124"/>
      <c r="B9" s="124" t="str">
        <f>IFERROR(VLOOKUP(D9,DB!A:K,11,0),"")</f>
        <v/>
      </c>
      <c r="C9" s="125"/>
      <c r="D9" s="96"/>
      <c r="E9" s="101"/>
      <c r="F9" s="128"/>
      <c r="G9" s="129">
        <f ca="1">IFERROR(NOW()-F9,"")</f>
        <v>45941.477678009258</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96"/>
      <c r="E10" s="101"/>
      <c r="F10" s="128"/>
      <c r="G10" s="129">
        <f ca="1">IFERROR(NOW()-F10,"")</f>
        <v>45941.477678009258</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126"/>
      <c r="E11" s="101"/>
      <c r="F11" s="128"/>
      <c r="G11" s="129">
        <f ca="1">IFERROR(NOW()-F11,"")</f>
        <v>45941.477678009258</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26"/>
      <c r="E12" s="101"/>
      <c r="F12" s="128"/>
      <c r="G12" s="129">
        <f ca="1">IFERROR(NOW()-F12,"")</f>
        <v>45941.477678009258</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96"/>
      <c r="E13" s="101"/>
      <c r="F13" s="128"/>
      <c r="G13" s="129">
        <f ca="1">IFERROR(NOW()-F13,"")</f>
        <v>45941.477678009258</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01"/>
      <c r="F14" s="128"/>
      <c r="G14" s="129">
        <f ca="1">IFERROR(NOW()-F14,"")</f>
        <v>45941.477678009258</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61"/>
      <c r="E15" s="127"/>
      <c r="F15" s="128"/>
      <c r="G15" s="129">
        <f ca="1">IFERROR(NOW()-F15,"")</f>
        <v>45941.477678009258</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45941.477678009258</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45941.477678009258</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126"/>
      <c r="E18" s="127"/>
      <c r="F18" s="128"/>
      <c r="G18" s="129">
        <f ca="1">IFERROR(NOW()-F18,"")</f>
        <v>45941.477678009258</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126"/>
      <c r="E19" s="127"/>
      <c r="F19" s="128"/>
      <c r="G19" s="129">
        <f ca="1">IFERROR(NOW()-F19,"")</f>
        <v>45941.477678009258</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126"/>
      <c r="E20" s="127"/>
      <c r="F20" s="128"/>
      <c r="G20" s="129">
        <f ca="1">IFERROR(NOW()-F20,"")</f>
        <v>45941.477678009258</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45941.477678009258</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45941.477678009258</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45941.477678009258</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45941.477678009258</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45941.477678009258</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45941.477678009258</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45941.477678009258</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45941.477678009258</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45941.477678009258</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45941.477678009258</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45941.477678009258</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45941.477678009258</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45941.477678009258</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45941.477678009258</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45941.477678009258</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45941.477678009258</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45941.477678009258</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45941.477678009258</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45941.477678009258</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45941.477678009258</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45941.477678009258</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45941.477678009258</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45941.477678009258</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45941.477678009258</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45941.477678009258</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45941.477678009258</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45941.477678009258</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45941.477678009258</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45941.477678009258</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45941.477678009258</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45941.477678009258</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45941.477678009258</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45941.477678009258</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45941.477678009258</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45941.477678009258</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45941.477678009258</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45941.477678009258</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45941.477678009258</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45941.477678009258</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45941.477678009258</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45941.477678009258</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45941.477678009258</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45941.477678009258</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45941.477678009258</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45941.477678009258</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45941.477678009258</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45941.477678009258</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45941.477678009258</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45941.477678009258</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45941.477678009258</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45941.477678009258</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45941.477678009258</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45941.477678009258</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45941.477678009258</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45941.477678009258</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45941.477678009258</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45941.477678009258</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45941.477678009258</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45941.477678009258</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45941.477678009258</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45941.477678009258</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45941.477678009258</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45941.477678009258</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45941.477678009258</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45941.477678009258</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45941.477678009258</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45941.477678009258</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45941.477678009258</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45941.477678009258</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45941.477678009258</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45941.477678009258</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45941.477678009258</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45941.477678009258</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45941.477678009258</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45941.477678009258</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45941.477678009258</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45941.477678009258</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45941.477678009258</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45941.477678009258</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45941.477678009258</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45941.477678009258</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45941.477678009258</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45941.477678009258</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45941.477678009258</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45941.477678009258</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45941.477678009258</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45941.477678009258</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45941.477678009258</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45941.477678009258</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45941.477678009258</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45941.477678009258</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45941.477678009258</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45941.477678009258</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45941.477678009258</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45941.477678009258</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45941.477678009258</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45941.477678009258</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45941.477678009258</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45941.477678009258</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45941.477678009258</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45941.477678009258</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45941.477678009258</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45941.477678009258</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45941.477678009258</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45941.477678009258</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45941.477678009258</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45941.477678009258</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45941.477678009258</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45941.477678009258</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45941.477678009258</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45941.477678009258</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45941.477678009258</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45941.477678009258</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45941.477678009258</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45941.477678009258</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45941.477678009258</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45941.477678009258</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45941.477678009258</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45941.477678009258</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45941.477678009258</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45941.477678009258</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45941.477678009258</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45941.477678009258</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45941.477678009258</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45941.477678009258</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45941.477678009258</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45941.477678009258</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45941.477678009258</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45941.477678009258</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45941.477678009258</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45941.477678009258</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45941.477678009258</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45941.477678009258</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45941.477678009258</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45941.477678009258</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45941.477678009258</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45941.477678009258</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45941.477678009258</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45941.477678009258</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45941.477678009258</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45941.477678009258</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45941.477678009258</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45941.477678009258</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45941.477678009258</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45941.477678009258</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45941.477678009258</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45941.477678009258</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45941.477678009258</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45941.477678009258</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45941.477678009258</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45941.477678009258</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45941.477678009258</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45941.477678009258</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45941.477678009258</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45941.477678009258</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45941.477678009258</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45941.477678009258</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45941.477678009258</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45941.477678009258</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45941.477678009258</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45941.477678009258</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45941.477678009258</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45941.477678009258</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45941.477678009258</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45941.477678009258</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45941.477678009258</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45941.477678009258</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45941.477678009258</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45941.477678009258</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45941.477678009258</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45941.477678009258</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45941.477678009258</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45941.477678009258</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45941.477678009258</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45941.477678009258</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45941.477678009258</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45941.477678009258</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45941.477678009258</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45941.477678009258</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45941.477678009258</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45941.477678009258</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45941.477678009258</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45941.477678009258</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45941.477678009258</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45941.477678009258</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45941.477678009258</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45941.477678009258</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45941.477678009258</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45941.477678009258</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45941.477678009258</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45941.477678009258</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45941.477678009258</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45941.477678009258</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45941.477678009258</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45941.477678009258</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45941.477678009258</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45941.477678009258</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45941.477678009258</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45941.477678009258</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45941.477678009258</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45941.477678009258</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45941.477678009258</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45941.477678009258</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45941.477678009258</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45941.477678009258</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45941.477678009258</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45941.477678009258</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45941.477678009258</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45941.477678009258</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45941.477678009258</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45941.477678009258</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45941.477678009258</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45941.477678009258</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45941.477678009258</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45941.477678009258</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45941.477678009258</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45941.477678009258</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45941.477678009258</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45941.477678009258</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45941.477678009258</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45941.477678009258</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45941.477678009258</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45941.477678009258</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45941.477678009258</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45941.477678009258</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45941.477678009258</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45941.477678009258</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45941.477678009258</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45941.477678009258</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45941.477678009258</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45941.477678009258</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45941.477678009258</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45941.477678009258</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45941.477678009258</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45941.477678009258</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45941.477678009258</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45941.477678009258</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45941.477678009258</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45941.477678009258</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45941.477678009258</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45941.477678009258</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45941.477678009258</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45941.477678009258</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45941.477678009258</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45941.477678009258</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45941.477678009258</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45941.477678009258</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45941.477678009258</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45941.477678009258</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45941.477678009258</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45941.477678009258</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45941.477678009258</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45941.477678009258</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45941.477678009258</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45941.477678009258</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45941.477678009258</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45941.477678009258</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45941.477678009258</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45941.477678009258</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45941.477678009258</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45941.477678009258</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45941.477678009258</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45941.477678009258</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45941.477678009258</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45941.477678009258</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45941.477678009258</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45941.477678009258</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45941.477678009258</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45941.477678009258</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45941.477678009258</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45941.477678009258</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45941.477678009258</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45941.477678009258</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45941.477678009258</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45941.477678009258</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45941.477678009258</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45941.477678009258</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45941.477678009258</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45941.477678009258</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45941.477678009258</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45941.477678009258</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45941.477678009258</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45941.477678009258</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45941.477678009258</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45941.477678009258</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45941.477678009258</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45941.477678009258</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45941.477678009258</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45941.477678009258</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45941.477678009258</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45941.477678009258</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45941.477678009258</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45941.477678009258</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45941.477678009258</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45941.477678009258</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45941.477678009258</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45941.477678009258</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45941.477678009258</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45941.477678009258</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45941.477678009258</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45941.477678009258</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45941.477678009258</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45941.477678009258</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45941.477678009258</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45941.477678009258</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45941.477678009258</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45941.477678009258</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45941.477678009258</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45941.477678009258</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45941.477678009258</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45941.477678009258</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45941.477678009258</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45941.477678009258</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45941.477678009258</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45941.477678009258</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45941.477678009258</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45941.477678009258</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45941.477678009258</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45941.477678009258</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45941.477678009258</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45941.477678009258</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45941.477678009258</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45941.477678009258</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45941.477678009258</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45941.477678009258</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45941.477678009258</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45941.477678009258</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45941.477678009258</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45941.477678009258</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45941.477678009258</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45941.477678009258</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45941.477678009258</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45941.477678009258</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45941.477678009258</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45941.477678009258</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45941.477678009258</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45941.477678009258</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45941.477678009258</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45941.477678009258</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45941.477678009258</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45941.477678009258</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45941.477678009258</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45941.477678009258</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45941.477678009258</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45941.477678009258</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45941.477678009258</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45941.477678009258</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45941.477678009258</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45941.477678009258</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45941.477678009258</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45941.477678009258</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45941.477678009258</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45941.477678009258</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45941.477678009258</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45941.477678009258</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45941.477678009258</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45941.477678009258</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45941.477678009258</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45941.477678009258</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45941.477678009258</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45941.477678009258</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45941.477678009258</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45941.477678009258</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45941.477678009258</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45941.477678009258</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45941.477678009258</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45941.477678009258</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45941.477678009258</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45941.477678009258</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45941.477678009258</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45941.477678009258</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45941.477678009258</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45941.477678009258</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45941.477678009258</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45941.477678009258</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45941.477678009258</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45941.477678009258</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45941.477678009258</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45941.477678009258</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45941.477678009258</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45941.477678009258</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45941.477678009258</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45941.477678009258</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45941.477678009258</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45941.477678009258</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45941.477678009258</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45941.477678009258</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45941.477678009258</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45941.477678009258</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45941.477678009258</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45941.477678009258</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45941.477678009258</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45941.477678009258</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45941.477678009258</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45941.477678009258</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45941.477678009258</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45941.477678009258</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45941.477678009258</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45941.477678009258</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45941.477678009258</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45941.477678009258</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45941.477678009258</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45941.477678009258</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45941.477678009258</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45941.477678009258</v>
      </c>
      <c r="H425" s="128"/>
      <c r="I425" s="124" t="str">
        <f>IFERROR(VLOOKUP(D425,DB!A:F,6,0),"")</f>
        <v/>
      </c>
      <c r="J425" s="124" t="str">
        <f>IFERROR(VLOOKUP(D425,DB!A:G,7,0),"")</f>
        <v/>
      </c>
      <c r="K425" s="130"/>
      <c r="L425" s="126" t="str">
        <f>IFERROR(VLOOKUP(D425,DB!A:I,9,0),"")</f>
        <v/>
      </c>
    </row>
    <row r="426" spans="1:12" ht="15" customHeight="1">
      <c r="A426" s="124"/>
      <c r="B426" s="124" t="str">
        <f>IFERROR(VLOOKUP(D426,DB!A:K,11,0),"")</f>
        <v/>
      </c>
      <c r="C426" s="125"/>
      <c r="D426" s="126"/>
      <c r="E426" s="127"/>
      <c r="F426" s="128"/>
      <c r="G426" s="129">
        <f ca="1">IFERROR(NOW()-F426,"")</f>
        <v>45941.477678009258</v>
      </c>
      <c r="H426" s="128"/>
      <c r="I426" s="124" t="str">
        <f>IFERROR(VLOOKUP(D426,DB!A:F,6,0),"")</f>
        <v/>
      </c>
      <c r="J426" s="124" t="str">
        <f>IFERROR(VLOOKUP(D426,DB!A:G,7,0),"")</f>
        <v/>
      </c>
      <c r="K426" s="130"/>
      <c r="L426" s="126" t="str">
        <f>IFERROR(VLOOKUP(D426,DB!A:I,9,0),"")</f>
        <v/>
      </c>
    </row>
    <row r="427" spans="1:12" ht="15" customHeight="1">
      <c r="A427" s="124"/>
      <c r="B427" s="124" t="str">
        <f>IFERROR(VLOOKUP(D427,DB!A:K,11,0),"")</f>
        <v/>
      </c>
      <c r="C427" s="125"/>
      <c r="D427" s="126"/>
      <c r="E427" s="127"/>
      <c r="F427" s="128"/>
      <c r="G427" s="129">
        <f ca="1">IFERROR(NOW()-F427,"")</f>
        <v>45941.477678009258</v>
      </c>
      <c r="H427" s="128"/>
      <c r="I427" s="124" t="str">
        <f>IFERROR(VLOOKUP(D427,DB!A:F,6,0),"")</f>
        <v/>
      </c>
      <c r="J427" s="124" t="str">
        <f>IFERROR(VLOOKUP(D427,DB!A:G,7,0),"")</f>
        <v/>
      </c>
      <c r="K427" s="130"/>
      <c r="L427" s="126" t="str">
        <f>IFERROR(VLOOKUP(D427,DB!A:I,9,0),"")</f>
        <v/>
      </c>
    </row>
    <row r="428" spans="1:12" ht="15" customHeight="1">
      <c r="A428" s="124"/>
      <c r="B428" s="124" t="str">
        <f>IFERROR(VLOOKUP(D428,DB!A:K,11,0),"")</f>
        <v/>
      </c>
      <c r="C428" s="125"/>
      <c r="D428" s="126"/>
      <c r="E428" s="127"/>
      <c r="F428" s="128"/>
      <c r="G428" s="129">
        <f ca="1">IFERROR(NOW()-F428,"")</f>
        <v>45941.477678009258</v>
      </c>
      <c r="H428" s="128"/>
      <c r="I428" s="124" t="str">
        <f>IFERROR(VLOOKUP(D428,DB!A:F,6,0),"")</f>
        <v/>
      </c>
      <c r="J428" s="124" t="str">
        <f>IFERROR(VLOOKUP(D428,DB!A:G,7,0),"")</f>
        <v/>
      </c>
      <c r="K428" s="130"/>
      <c r="L428" s="126" t="str">
        <f>IFERROR(VLOOKUP(D428,DB!A:I,9,0),"")</f>
        <v/>
      </c>
    </row>
    <row r="429" spans="1:12" ht="15" customHeight="1">
      <c r="A429" s="124"/>
      <c r="B429" s="124" t="str">
        <f>IFERROR(VLOOKUP(D429,DB!A:K,11,0),"")</f>
        <v/>
      </c>
      <c r="C429" s="125"/>
      <c r="D429" s="126"/>
      <c r="E429" s="127"/>
      <c r="F429" s="128"/>
      <c r="G429" s="129">
        <f ca="1">IFERROR(NOW()-F429,"")</f>
        <v>45941.477678009258</v>
      </c>
      <c r="H429" s="128"/>
      <c r="I429" s="124" t="str">
        <f>IFERROR(VLOOKUP(D429,DB!A:F,6,0),"")</f>
        <v/>
      </c>
      <c r="J429" s="124" t="str">
        <f>IFERROR(VLOOKUP(D429,DB!A:G,7,0),"")</f>
        <v/>
      </c>
      <c r="K429" s="130"/>
      <c r="L429" s="126" t="str">
        <f>IFERROR(VLOOKUP(D429,DB!A:I,9,0),"")</f>
        <v/>
      </c>
    </row>
    <row r="430" spans="1:12" ht="15" customHeight="1">
      <c r="A430" s="124"/>
      <c r="B430" s="124" t="str">
        <f>IFERROR(VLOOKUP(D430,DB!A:K,11,0),"")</f>
        <v/>
      </c>
      <c r="C430" s="125"/>
      <c r="D430" s="126"/>
      <c r="E430" s="127"/>
      <c r="F430" s="128"/>
      <c r="G430" s="129">
        <f ca="1">IFERROR(NOW()-F430,"")</f>
        <v>45941.477678009258</v>
      </c>
      <c r="H430" s="128"/>
      <c r="I430" s="124" t="str">
        <f>IFERROR(VLOOKUP(D430,DB!A:F,6,0),"")</f>
        <v/>
      </c>
      <c r="J430" s="124" t="str">
        <f>IFERROR(VLOOKUP(D430,DB!A:G,7,0),"")</f>
        <v/>
      </c>
      <c r="K430" s="130"/>
      <c r="L430" s="126" t="str">
        <f>IFERROR(VLOOKUP(D430,DB!A:I,9,0),"")</f>
        <v/>
      </c>
    </row>
    <row r="431" spans="1:12" ht="15" customHeight="1">
      <c r="A431" s="131"/>
      <c r="B431" s="131" t="str">
        <f>IFERROR(VLOOKUP(D431,DB!A:K,11,0),"")</f>
        <v/>
      </c>
      <c r="C431" s="132"/>
      <c r="D431" s="133"/>
      <c r="E431" s="134"/>
      <c r="F431" s="135"/>
      <c r="G431" s="136">
        <f ca="1">IFERROR(NOW()-F431,"")</f>
        <v>45941.477678009258</v>
      </c>
      <c r="H431" s="135"/>
      <c r="I431" s="131" t="str">
        <f>IFERROR(VLOOKUP(D431,DB!A:F,6,0),"")</f>
        <v/>
      </c>
      <c r="J431" s="131" t="str">
        <f>IFERROR(VLOOKUP(D431,DB!A:G,7,0),"")</f>
        <v/>
      </c>
      <c r="K431" s="137"/>
      <c r="L431" s="133" t="str">
        <f>IFERROR(VLOOKUP(D431,DB!A:I,9,0),"")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D25" sqref="D25"/>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64" t="s">
        <v>38953</v>
      </c>
      <c r="B1" s="164" t="s">
        <v>38954</v>
      </c>
      <c r="C1" s="164" t="s">
        <v>38955</v>
      </c>
      <c r="D1" s="164" t="s">
        <v>144</v>
      </c>
      <c r="E1" s="164" t="s">
        <v>38956</v>
      </c>
      <c r="F1" s="165" t="s">
        <v>38957</v>
      </c>
      <c r="G1" s="166" t="s">
        <v>38958</v>
      </c>
      <c r="H1" s="165" t="s">
        <v>38959</v>
      </c>
      <c r="I1" s="164" t="s">
        <v>38960</v>
      </c>
      <c r="J1" s="164" t="s">
        <v>38961</v>
      </c>
      <c r="K1" s="164" t="s">
        <v>38962</v>
      </c>
      <c r="L1" s="164" t="s">
        <v>8</v>
      </c>
      <c r="M1" s="97"/>
    </row>
    <row r="2" spans="1:13" ht="15">
      <c r="A2" s="37" t="s">
        <v>39068</v>
      </c>
      <c r="B2" s="37" t="str">
        <f>IFERROR(VLOOKUP(D2,DB!A:K,11,0),"")</f>
        <v>R5</v>
      </c>
      <c r="C2" s="37">
        <v>3</v>
      </c>
      <c r="D2" s="123" t="s">
        <v>36000</v>
      </c>
      <c r="E2" s="37" t="s">
        <v>38964</v>
      </c>
      <c r="F2" s="38">
        <v>45891.832060185188</v>
      </c>
      <c r="G2" s="155">
        <f ca="1">IFERROR(NOW()-F2,"")</f>
        <v>49.645617824069632</v>
      </c>
      <c r="H2" s="38">
        <v>45891.790393518517</v>
      </c>
      <c r="I2" s="37" t="str">
        <f>IFERROR(VLOOKUP(D2,DB!A:F,6,0),"")</f>
        <v>Generator-SG</v>
      </c>
      <c r="J2" s="37" t="str">
        <f>IFERROR(VLOOKUP(D2,DB!A:G,7,0),"")</f>
        <v>Vandalized</v>
      </c>
      <c r="K2" s="37" t="s">
        <v>39069</v>
      </c>
      <c r="L2" s="37" t="str">
        <f>IFERROR(VLOOKUP(D2,DB!A:I,9,0),"")</f>
        <v>Latis</v>
      </c>
      <c r="M2" s="122"/>
    </row>
    <row r="3" spans="1:13" ht="30.75">
      <c r="A3" s="37" t="s">
        <v>39070</v>
      </c>
      <c r="B3" s="37" t="str">
        <f>IFERROR(VLOOKUP(D3,DB!A:K,11,0),"")</f>
        <v>R5</v>
      </c>
      <c r="C3" s="37">
        <v>1</v>
      </c>
      <c r="D3" s="37" t="s">
        <v>31295</v>
      </c>
      <c r="E3" s="37" t="s">
        <v>38969</v>
      </c>
      <c r="F3" s="38">
        <v>45926.188877314817</v>
      </c>
      <c r="G3" s="155">
        <f t="shared" ref="G3" ca="1" si="0">IFERROR(NOW()-F3,"")</f>
        <v>15.288800694441306</v>
      </c>
      <c r="H3" s="38">
        <v>45926.158159722225</v>
      </c>
      <c r="I3" s="37" t="str">
        <f>IFERROR(VLOOKUP(D3,DB!A:F,6,0),"")</f>
        <v>SCECO</v>
      </c>
      <c r="J3" s="37" t="str">
        <f>IFERROR(VLOOKUP(D3,DB!A:G,7,0),"")</f>
        <v>Good</v>
      </c>
      <c r="K3" s="37" t="s">
        <v>39071</v>
      </c>
      <c r="L3" s="37" t="str">
        <f>IFERROR(VLOOKUP(D3,DB!A:I,9,0),"")</f>
        <v>Latis</v>
      </c>
      <c r="M3" s="122"/>
    </row>
    <row r="4" spans="1:13" ht="17.25" customHeight="1">
      <c r="A4" s="37" t="s">
        <v>39072</v>
      </c>
      <c r="B4" s="37" t="str">
        <f>IFERROR(VLOOKUP(D4,DB!A:K,11,0),"")</f>
        <v>R5</v>
      </c>
      <c r="C4" s="37">
        <v>1</v>
      </c>
      <c r="D4" s="123" t="s">
        <v>30796</v>
      </c>
      <c r="E4" s="37" t="s">
        <v>38969</v>
      </c>
      <c r="F4" s="38">
        <v>45941.457303240742</v>
      </c>
      <c r="G4" s="39">
        <f t="shared" ref="G4:G33" ca="1" si="1">IFERROR(NOW()-F4,"")</f>
        <v>2.0374768515466712E-2</v>
      </c>
      <c r="H4" s="38">
        <v>45941.427129629628</v>
      </c>
      <c r="I4" s="37" t="str">
        <f>IFERROR(VLOOKUP(D4,DB!A:F,6,0),"")</f>
        <v>SCECO</v>
      </c>
      <c r="J4" s="37" t="str">
        <f>IFERROR(VLOOKUP(D4,DB!A:G,7,0),"")</f>
        <v>In progress</v>
      </c>
      <c r="K4" s="37" t="s">
        <v>39073</v>
      </c>
      <c r="L4" s="37" t="str">
        <f>IFERROR(VLOOKUP(D4,DB!A:I,9,0),"")</f>
        <v>Latis</v>
      </c>
    </row>
    <row r="5" spans="1:13" ht="15">
      <c r="A5" s="37" t="s">
        <v>39074</v>
      </c>
      <c r="B5" s="37" t="str">
        <f>IFERROR(VLOOKUP(D5,DB!A:K,11,0),"")</f>
        <v>R5</v>
      </c>
      <c r="C5" s="37">
        <v>1</v>
      </c>
      <c r="D5" s="37" t="s">
        <v>33922</v>
      </c>
      <c r="E5" s="37" t="s">
        <v>38964</v>
      </c>
      <c r="F5" s="38">
        <v>45941.440509259257</v>
      </c>
      <c r="G5" s="39">
        <f t="shared" ca="1" si="1"/>
        <v>3.7168750001001172E-2</v>
      </c>
      <c r="H5" s="38">
        <v>45941.434259259258</v>
      </c>
      <c r="I5" s="37" t="str">
        <f>IFERROR(VLOOKUP(D5,DB!A:F,6,0),"")</f>
        <v>Generator-SG</v>
      </c>
      <c r="J5" s="37" t="str">
        <f>IFERROR(VLOOKUP(D5,DB!A:G,7,0),"")</f>
        <v>Vandalized</v>
      </c>
      <c r="K5" s="37" t="s">
        <v>39075</v>
      </c>
      <c r="L5" s="37" t="str">
        <f>IFERROR(VLOOKUP(D5,DB!A:I,9,0),"")</f>
        <v>Latis</v>
      </c>
    </row>
    <row r="6" spans="1:13" ht="15">
      <c r="A6" s="37"/>
      <c r="B6" s="37" t="str">
        <f>IFERROR(VLOOKUP(D6,DB!A:K,11,0),"")</f>
        <v/>
      </c>
      <c r="C6" s="37"/>
      <c r="D6" s="37"/>
      <c r="E6" s="37"/>
      <c r="F6" s="38"/>
      <c r="G6" s="39">
        <f t="shared" ca="1" si="1"/>
        <v>45941.477678009258</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45941.477678009258</v>
      </c>
      <c r="H7" s="38"/>
      <c r="I7" s="37" t="str">
        <f>IFERROR(VLOOKUP(D7,DB!A:F,6,0),"")</f>
        <v/>
      </c>
      <c r="J7" s="37" t="str">
        <f>IFERROR(VLOOKUP(D7,DB!A:G,7,0),"")</f>
        <v/>
      </c>
      <c r="K7" s="37"/>
      <c r="L7" s="37" t="str">
        <f>IFERROR(VLOOKUP(D7,DB!A:I,9,0),"")</f>
        <v/>
      </c>
    </row>
    <row r="8" spans="1:13" ht="15">
      <c r="A8" s="37"/>
      <c r="B8" s="37" t="str">
        <f>IFERROR(VLOOKUP(D8,DB!A:K,11,0),"")</f>
        <v/>
      </c>
      <c r="C8" s="37"/>
      <c r="D8" s="123"/>
      <c r="E8" s="37"/>
      <c r="F8" s="38"/>
      <c r="G8" s="39">
        <f t="shared" ca="1" si="1"/>
        <v>45941.477678009258</v>
      </c>
      <c r="H8" s="38"/>
      <c r="I8" s="37" t="str">
        <f>IFERROR(VLOOKUP(D8,DB!A:F,6,0),"")</f>
        <v/>
      </c>
      <c r="J8" s="37" t="str">
        <f>IFERROR(VLOOKUP(D8,DB!A:G,7,0),"")</f>
        <v/>
      </c>
      <c r="K8" s="37"/>
      <c r="L8" s="37" t="str">
        <f>IFERROR(VLOOKUP(D8,DB!A:I,9,0),"")</f>
        <v/>
      </c>
    </row>
    <row r="9" spans="1:13" ht="15">
      <c r="A9" s="37"/>
      <c r="B9" s="37" t="str">
        <f>IFERROR(VLOOKUP(D9,DB!A:K,11,0),"")</f>
        <v/>
      </c>
      <c r="C9" s="37"/>
      <c r="D9" s="123"/>
      <c r="E9" s="37"/>
      <c r="F9" s="38"/>
      <c r="G9" s="39">
        <f t="shared" ca="1" si="1"/>
        <v>45941.477678009258</v>
      </c>
      <c r="H9" s="38"/>
      <c r="I9" s="37" t="str">
        <f>IFERROR(VLOOKUP(D9,DB!A:F,6,0),"")</f>
        <v/>
      </c>
      <c r="J9" s="37" t="str">
        <f>IFERROR(VLOOKUP(D9,DB!A:G,7,0),"")</f>
        <v/>
      </c>
      <c r="K9" s="37"/>
      <c r="L9" s="37" t="str">
        <f>IFERROR(VLOOKUP(D9,DB!A:I,9,0),"")</f>
        <v/>
      </c>
    </row>
    <row r="10" spans="1:13" ht="15">
      <c r="A10" s="37"/>
      <c r="B10" s="37" t="str">
        <f>IFERROR(VLOOKUP(D10,DB!A:K,11,0),"")</f>
        <v/>
      </c>
      <c r="C10" s="37"/>
      <c r="D10" s="123"/>
      <c r="E10" s="37"/>
      <c r="F10" s="38"/>
      <c r="G10" s="39">
        <f t="shared" ca="1" si="1"/>
        <v>45941.477678009258</v>
      </c>
      <c r="H10" s="38"/>
      <c r="I10" s="37" t="str">
        <f>IFERROR(VLOOKUP(D10,DB!A:F,6,0),"")</f>
        <v/>
      </c>
      <c r="J10" s="37" t="str">
        <f>IFERROR(VLOOKUP(D10,DB!A:G,7,0),"")</f>
        <v/>
      </c>
      <c r="K10" s="37"/>
      <c r="L10" s="37" t="str">
        <f>IFERROR(VLOOKUP(D10,DB!A:I,9,0),"")</f>
        <v/>
      </c>
    </row>
    <row r="11" spans="1:13" ht="15">
      <c r="A11" s="37"/>
      <c r="B11" s="37" t="str">
        <f>IFERROR(VLOOKUP(D11,DB!A:K,11,0),"")</f>
        <v/>
      </c>
      <c r="C11" s="37"/>
      <c r="D11" s="123"/>
      <c r="E11" s="37"/>
      <c r="F11" s="38"/>
      <c r="G11" s="39">
        <f t="shared" ca="1" si="1"/>
        <v>45941.477678009258</v>
      </c>
      <c r="H11" s="38"/>
      <c r="I11" s="37" t="str">
        <f>IFERROR(VLOOKUP(D11,DB!A:F,6,0),"")</f>
        <v/>
      </c>
      <c r="J11" s="37" t="str">
        <f>IFERROR(VLOOKUP(D11,DB!A:G,7,0),"")</f>
        <v/>
      </c>
      <c r="K11" s="37"/>
      <c r="L11" s="37" t="str">
        <f>IFERROR(VLOOKUP(D11,DB!A:I,9,0),"")</f>
        <v/>
      </c>
    </row>
    <row r="12" spans="1:13" ht="15">
      <c r="A12" s="37"/>
      <c r="B12" s="37" t="str">
        <f>IFERROR(VLOOKUP(D12,DB!A:K,11,0),"")</f>
        <v/>
      </c>
      <c r="C12" s="37"/>
      <c r="D12" s="123"/>
      <c r="E12" s="37"/>
      <c r="F12" s="38"/>
      <c r="G12" s="39">
        <f t="shared" ca="1" si="1"/>
        <v>45941.477678009258</v>
      </c>
      <c r="H12" s="38"/>
      <c r="I12" s="37" t="str">
        <f>IFERROR(VLOOKUP(D12,DB!A:F,6,0),"")</f>
        <v/>
      </c>
      <c r="J12" s="37" t="str">
        <f>IFERROR(VLOOKUP(D12,DB!A:G,7,0),"")</f>
        <v/>
      </c>
      <c r="K12" s="37"/>
      <c r="L12" s="37" t="str">
        <f>IFERROR(VLOOKUP(D12,DB!A:I,9,0),"")</f>
        <v/>
      </c>
    </row>
    <row r="13" spans="1:13" ht="15">
      <c r="A13" s="81"/>
      <c r="B13" s="81" t="str">
        <f>IFERROR(VLOOKUP(D13,DB!A:K,11,0),"")</f>
        <v/>
      </c>
      <c r="C13" s="81"/>
      <c r="D13" s="159"/>
      <c r="E13" s="81"/>
      <c r="F13" s="120"/>
      <c r="G13" s="121">
        <f t="shared" ca="1" si="1"/>
        <v>45941.477678009258</v>
      </c>
      <c r="H13" s="120"/>
      <c r="I13" s="81" t="str">
        <f>IFERROR(VLOOKUP(D13,DB!A:F,6,0),"")</f>
        <v/>
      </c>
      <c r="J13" s="81" t="str">
        <f>IFERROR(VLOOKUP(D13,DB!A:G,7,0),"")</f>
        <v/>
      </c>
      <c r="K13" s="81"/>
      <c r="L13" s="81" t="str">
        <f>IFERROR(VLOOKUP(D13,DB!A:I,9,0),"")</f>
        <v/>
      </c>
    </row>
    <row r="14" spans="1:13" ht="15">
      <c r="A14" s="37"/>
      <c r="B14" s="37" t="str">
        <f>IFERROR(VLOOKUP(D14,DB!A:K,11,0),"")</f>
        <v/>
      </c>
      <c r="C14" s="37"/>
      <c r="D14" s="123"/>
      <c r="E14" s="37"/>
      <c r="F14" s="38"/>
      <c r="G14" s="39">
        <f t="shared" ca="1" si="1"/>
        <v>45941.477678009258</v>
      </c>
      <c r="H14" s="38"/>
      <c r="I14" s="37" t="str">
        <f>IFERROR(VLOOKUP(D14,DB!A:F,6,0),"")</f>
        <v/>
      </c>
      <c r="J14" s="37" t="str">
        <f>IFERROR(VLOOKUP(D14,DB!A:G,7,0),"")</f>
        <v/>
      </c>
      <c r="K14" s="37"/>
      <c r="L14" s="37" t="str">
        <f>IFERROR(VLOOKUP(D14,DB!A:I,9,0),"")</f>
        <v/>
      </c>
    </row>
    <row r="15" spans="1:13" ht="15">
      <c r="A15" s="37"/>
      <c r="B15" s="37" t="str">
        <f>IFERROR(VLOOKUP(D15,DB!A:K,11,0),"")</f>
        <v/>
      </c>
      <c r="C15" s="37"/>
      <c r="D15" s="123"/>
      <c r="E15" s="37"/>
      <c r="F15" s="38"/>
      <c r="G15" s="39">
        <f t="shared" ca="1" si="1"/>
        <v>45941.477678009258</v>
      </c>
      <c r="H15" s="38"/>
      <c r="I15" s="37" t="str">
        <f>IFERROR(VLOOKUP(D15,DB!A:F,6,0),"")</f>
        <v/>
      </c>
      <c r="J15" s="37" t="str">
        <f>IFERROR(VLOOKUP(D15,DB!A:G,7,0),"")</f>
        <v/>
      </c>
      <c r="K15" s="37"/>
      <c r="L15" s="37" t="str">
        <f>IFERROR(VLOOKUP(D15,DB!A:I,9,0),"")</f>
        <v/>
      </c>
    </row>
    <row r="16" spans="1:13" ht="15">
      <c r="A16" s="37"/>
      <c r="B16" s="37" t="str">
        <f>IFERROR(VLOOKUP(D16,DB!A:K,11,0),"")</f>
        <v/>
      </c>
      <c r="C16" s="37"/>
      <c r="D16" s="123"/>
      <c r="E16" s="37"/>
      <c r="F16" s="38"/>
      <c r="G16" s="39">
        <f t="shared" ca="1" si="1"/>
        <v>45941.477678009258</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45941.477678009258</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45941.477678009258</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45941.477678009258</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45941.477678009258</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45941.477678009258</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45941.477678009258</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45941.477678009258</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45941.477678009258</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45941.477678009258</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45941.477678009258</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45941.477678009258</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45941.477678009258</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45941.477678009258</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1"/>
        <v>45941.477678009258</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45941.477678009258</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45941.477678009258</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45941.477678009258</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ref="G34:G65" ca="1" si="2">IFERROR(NOW()-F34,"")</f>
        <v>45941.477678009258</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45941.477678009258</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45941.477678009258</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45941.477678009258</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45941.477678009258</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45941.477678009258</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45941.477678009258</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45941.477678009258</v>
      </c>
      <c r="H41" s="38"/>
      <c r="I41" s="37" t="str">
        <f>IFERROR(VLOOKUP(D41,DB!A:F,6,0),"")</f>
        <v/>
      </c>
      <c r="J41" s="37" t="str">
        <f>IFERROR(VLOOKUP(D41,DB!A:G,7,0),"")</f>
        <v/>
      </c>
      <c r="K41" s="37"/>
      <c r="L41" s="37" t="str">
        <f>IFERROR(VLOOKUP(D41,DB!A:I,9,0),"")</f>
        <v/>
      </c>
    </row>
    <row r="42" spans="1:12" ht="15">
      <c r="A42" s="81"/>
      <c r="B42" s="81" t="str">
        <f>IFERROR(VLOOKUP(D42,DB!A:K,11,0),"")</f>
        <v/>
      </c>
      <c r="C42" s="81"/>
      <c r="D42" s="81"/>
      <c r="E42" s="81"/>
      <c r="F42" s="120"/>
      <c r="G42" s="121">
        <f t="shared" ca="1" si="2"/>
        <v>45941.477678009258</v>
      </c>
      <c r="H42" s="120"/>
      <c r="I42" s="81" t="str">
        <f>IFERROR(VLOOKUP(D42,DB!A:F,6,0),"")</f>
        <v/>
      </c>
      <c r="J42" s="81" t="str">
        <f>IFERROR(VLOOKUP(D42,DB!A:G,7,0),"")</f>
        <v/>
      </c>
      <c r="K42" s="81"/>
      <c r="L42" s="81" t="str">
        <f>IFERROR(VLOOKUP(D42,DB!A:I,9,0),"")</f>
        <v/>
      </c>
    </row>
    <row r="43" spans="1:12" ht="15">
      <c r="A43" s="37"/>
      <c r="B43" s="37" t="str">
        <f>IFERROR(VLOOKUP(D43,DB!A:K,11,0),"")</f>
        <v/>
      </c>
      <c r="C43" s="37"/>
      <c r="D43" s="37"/>
      <c r="E43" s="37"/>
      <c r="F43" s="38"/>
      <c r="G43" s="39">
        <f t="shared" ca="1" si="2"/>
        <v>45941.477678009258</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45941.477678009258</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45941.477678009258</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45941.477678009258</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45941.477678009258</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45941.477678009258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45941.477678009258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45941.477678009258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45941.477678009258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45941.477678009258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45941.477678009258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45941.477678009258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45941.477678009258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45941.477678009258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45941.477678009258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45941.477678009258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45941.477678009258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45941.477678009258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45941.477678009258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2"/>
        <v>45941.477678009258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45941.477678009258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2"/>
        <v>45941.477678009258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45941.477678009258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ref="G66:G97" ca="1" si="3">IFERROR(NOW()-F66,"")</f>
        <v>45941.477678009258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45941.477678009258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45941.477678009258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45941.477678009258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45941.477678009258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45941.477678009258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45941.477678009258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45941.477678009258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45941.477678009258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45941.477678009258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45941.477678009258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45941.477678009258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45941.477678009258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45941.477678009258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45941.477678009258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45941.477678009258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45941.477678009258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45941.477678009258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45941.477678009258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45941.477678009258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45941.477678009258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45941.477678009258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45941.477678009258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45941.477678009258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45941.477678009258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45941.477678009258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3"/>
        <v>45941.477678009258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3"/>
        <v>45941.477678009258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3"/>
        <v>45941.477678009258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3"/>
        <v>45941.477678009258</v>
      </c>
      <c r="H95" s="38"/>
      <c r="I95" s="37" t="str">
        <f>IFERROR(VLOOKUP(D95,DB!A:F,6,0),"")</f>
        <v/>
      </c>
      <c r="J95" s="37" t="str">
        <f>IFERROR(VLOOKUP(D95,DB!A:G,7,0),"")</f>
        <v/>
      </c>
      <c r="K95" s="37"/>
      <c r="L95" s="37" t="str">
        <f>IFERROR(VLOOKUP(D95,DB!A:I,9,0),"")</f>
        <v/>
      </c>
    </row>
    <row r="96" spans="1:12" ht="15">
      <c r="A96" s="81"/>
      <c r="B96" s="81" t="str">
        <f>IFERROR(VLOOKUP(D96,DB!A:K,11,0),"")</f>
        <v/>
      </c>
      <c r="C96" s="81"/>
      <c r="D96" s="81"/>
      <c r="E96" s="81"/>
      <c r="F96" s="120"/>
      <c r="G96" s="121">
        <f t="shared" ca="1" si="3"/>
        <v>45941.477678009258</v>
      </c>
      <c r="H96" s="120"/>
      <c r="I96" s="81" t="str">
        <f>IFERROR(VLOOKUP(D96,DB!A:F,6,0),"")</f>
        <v/>
      </c>
      <c r="J96" s="81" t="str">
        <f>IFERROR(VLOOKUP(D96,DB!A:G,7,0),"")</f>
        <v/>
      </c>
      <c r="K96" s="81"/>
      <c r="L96" s="81" t="str">
        <f>IFERROR(VLOOKUP(D96,DB!A:I,9,0),"")</f>
        <v/>
      </c>
    </row>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8" ht="15"/>
    <row r="759" ht="15"/>
    <row r="766" ht="15"/>
    <row r="769" ht="15"/>
    <row r="771" ht="15"/>
    <row r="774" ht="15"/>
    <row r="782" ht="15"/>
    <row r="783" ht="15"/>
    <row r="785" ht="15"/>
    <row r="786" ht="15"/>
    <row r="790" ht="15"/>
    <row r="791" ht="15"/>
    <row r="793" ht="15"/>
    <row r="794" ht="15"/>
    <row r="795" ht="15"/>
    <row r="796" ht="15"/>
    <row r="797" ht="15"/>
    <row r="798" ht="15"/>
    <row r="799" ht="15"/>
    <row r="800"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9" ht="15"/>
    <row r="830"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3" ht="15"/>
    <row r="854" ht="15"/>
    <row r="857" ht="15"/>
    <row r="895" ht="15"/>
    <row r="896" ht="15"/>
    <row r="898" ht="15"/>
    <row r="899" ht="15"/>
    <row r="900" ht="15"/>
    <row r="902" ht="15"/>
    <row r="903" ht="15"/>
    <row r="907" ht="15"/>
    <row r="908" ht="15"/>
    <row r="910" ht="15"/>
    <row r="911" ht="15"/>
    <row r="913" ht="15"/>
    <row r="914" ht="15"/>
    <row r="915" ht="15"/>
    <row r="916" ht="15"/>
    <row r="917" ht="15"/>
    <row r="918" ht="15"/>
    <row r="919" ht="15"/>
    <row r="920" ht="15"/>
    <row r="921" ht="15"/>
    <row r="923" ht="15"/>
    <row r="924" ht="15"/>
    <row r="926" ht="15"/>
    <row r="927"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6" ht="15"/>
    <row r="967" ht="15"/>
    <row r="969" ht="15"/>
    <row r="970" ht="15"/>
    <row r="971" ht="15"/>
    <row r="972" ht="15"/>
    <row r="973" ht="15"/>
    <row r="974" ht="15"/>
    <row r="975" ht="15"/>
    <row r="976" ht="15"/>
    <row r="978" ht="15"/>
    <row r="979" ht="15"/>
    <row r="981" ht="15"/>
    <row r="982" ht="15"/>
    <row r="985" ht="15"/>
    <row r="986" ht="15"/>
    <row r="989" ht="15"/>
    <row r="992" ht="15"/>
    <row r="993" ht="15"/>
    <row r="995" ht="15"/>
    <row r="996" ht="15"/>
    <row r="998" ht="15"/>
    <row r="999" ht="15"/>
    <row r="1001" ht="15"/>
    <row r="1002" ht="15"/>
    <row r="1004" ht="15"/>
    <row r="1005" ht="15"/>
    <row r="1006" ht="15"/>
    <row r="1007" ht="15"/>
    <row r="1008" ht="15"/>
    <row r="1009" ht="15"/>
    <row r="1010" ht="15"/>
    <row r="1011" ht="15"/>
    <row r="1012" ht="15"/>
    <row r="1013" ht="15"/>
    <row r="1014" ht="15"/>
    <row r="1015" ht="15"/>
    <row r="1016" ht="15"/>
    <row r="1017" ht="15"/>
    <row r="1018" ht="15"/>
    <row r="1019" ht="15"/>
    <row r="1020" ht="15"/>
    <row r="1023" ht="15"/>
    <row r="1194" ht="15"/>
    <row r="1195" ht="15"/>
    <row r="1197" ht="15"/>
    <row r="1198" ht="15"/>
    <row r="1205" ht="15"/>
    <row r="1206" ht="15"/>
    <row r="1207" ht="15"/>
    <row r="1208" ht="15"/>
    <row r="1209" ht="15"/>
    <row r="1210" ht="15"/>
    <row r="1213" ht="15"/>
    <row r="1214" ht="15"/>
    <row r="1215" ht="15"/>
    <row r="1216" ht="15"/>
    <row r="1217" ht="15"/>
    <row r="1218" ht="15"/>
    <row r="1219" ht="15"/>
    <row r="1221" ht="15"/>
    <row r="1222" ht="15"/>
    <row r="1223" ht="15"/>
    <row r="1224" ht="15"/>
    <row r="1225" ht="15"/>
    <row r="1226" ht="15"/>
    <row r="1227" ht="15"/>
    <row r="1229" ht="15"/>
    <row r="1230" ht="15"/>
    <row r="1231" ht="15"/>
    <row r="1232" ht="15"/>
    <row r="1233" ht="15"/>
    <row r="1234" ht="15"/>
    <row r="1235" ht="15"/>
    <row r="1236" ht="15"/>
    <row r="1237" ht="15"/>
    <row r="1238" ht="15"/>
    <row r="1239" ht="15"/>
    <row r="1240" ht="15"/>
    <row r="1242" ht="15"/>
    <row r="1243" ht="15"/>
    <row r="1244" ht="15"/>
    <row r="1245" ht="15"/>
    <row r="1246" ht="15"/>
    <row r="1247" ht="15"/>
    <row r="1248" ht="15"/>
    <row r="1249" ht="15"/>
    <row r="1250" ht="15"/>
    <row r="1251" ht="15"/>
    <row r="1252" ht="15"/>
    <row r="1253" ht="15"/>
    <row r="1254" ht="15"/>
    <row r="1255" ht="15"/>
    <row r="1256" ht="15"/>
    <row r="1257" ht="15"/>
    <row r="1258" ht="15"/>
    <row r="1259" ht="15"/>
    <row r="1262" ht="15"/>
    <row r="1269" ht="15"/>
    <row r="1272" ht="15"/>
    <row r="1273" ht="15"/>
    <row r="1275" ht="15"/>
    <row r="1276" ht="15"/>
    <row r="1277" ht="15"/>
    <row r="1280" ht="15"/>
    <row r="1281" ht="15"/>
    <row r="1284" ht="15"/>
    <row r="1286" ht="15"/>
    <row r="1287" ht="15"/>
    <row r="1289" ht="15"/>
    <row r="1290" ht="15"/>
    <row r="1292" ht="15"/>
    <row r="1293"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4" ht="15"/>
    <row r="1315" ht="15"/>
    <row r="1316" ht="15"/>
    <row r="1317" ht="15"/>
    <row r="1319" ht="15"/>
    <row r="1327" ht="15"/>
    <row r="1329" ht="15"/>
    <row r="1330" ht="15"/>
    <row r="1331" ht="15"/>
    <row r="1332" ht="15"/>
    <row r="1333" ht="15"/>
    <row r="1334" ht="15"/>
    <row r="1335" ht="15"/>
    <row r="1336" ht="15"/>
    <row r="1337" ht="15"/>
    <row r="1338" ht="15"/>
    <row r="1339" ht="15"/>
    <row r="1340" ht="15"/>
    <row r="1341" ht="15"/>
    <row r="1342" ht="15"/>
    <row r="1343" ht="15"/>
    <row r="1344" ht="15"/>
    <row r="1345" ht="15"/>
    <row r="1347" ht="15"/>
    <row r="1351" ht="15"/>
    <row r="1352" ht="15"/>
    <row r="1353" ht="15"/>
    <row r="1355" ht="15"/>
    <row r="1356" ht="15"/>
    <row r="1357" ht="15"/>
    <row r="1358" ht="15"/>
    <row r="1359" ht="15"/>
    <row r="1360" ht="15"/>
    <row r="1361" ht="15"/>
    <row r="1362" ht="15"/>
    <row r="1363" ht="15"/>
    <row r="1366" ht="15"/>
    <row r="1367" ht="15"/>
    <row r="1369" ht="15"/>
    <row r="1370" ht="15"/>
    <row r="1371" ht="15"/>
    <row r="1372" ht="15"/>
    <row r="1375" ht="15"/>
    <row r="1376" ht="15"/>
    <row r="1377" ht="15"/>
  </sheetData>
  <dataValidations count="2">
    <dataValidation allowBlank="1" showInputMessage="1" showErrorMessage="1" sqref="E1" xr:uid="{920C6338-E771-4DAE-8C89-92A9093EA4DE}"/>
    <dataValidation type="list" allowBlank="1" showInputMessage="1" showErrorMessage="1" sqref="E2:E9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9"/>
  <sheetViews>
    <sheetView workbookViewId="0">
      <selection activeCell="K6" sqref="K6"/>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39076</v>
      </c>
      <c r="B2" s="146" t="s">
        <v>5398</v>
      </c>
      <c r="C2" s="145">
        <v>1</v>
      </c>
      <c r="D2" s="146" t="s">
        <v>34463</v>
      </c>
      <c r="E2" s="145" t="s">
        <v>39077</v>
      </c>
      <c r="F2" s="147">
        <v>45926.772847222222</v>
      </c>
      <c r="G2" s="148">
        <f ca="1">IFERROR(NOW()-F2,"-")</f>
        <v>14.704830787035462</v>
      </c>
      <c r="H2" s="149">
        <v>45927.449074074102</v>
      </c>
      <c r="I2" s="146" t="str">
        <f>IFERROR(VLOOKUP(D2,DB!A:F,6,0),"")</f>
        <v>SCECO</v>
      </c>
      <c r="J2" s="146" t="str">
        <f>IFERROR(VLOOKUP(D2,DB!A:G,7,0),"")</f>
        <v>Weak</v>
      </c>
      <c r="K2" s="145" t="s">
        <v>39078</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39079</v>
      </c>
      <c r="B3" s="146" t="str">
        <f>IFERROR(VLOOKUP(D3,DB!A:K,11,0),"")</f>
        <v>R6</v>
      </c>
      <c r="C3" s="145">
        <v>1</v>
      </c>
      <c r="D3" s="146" t="s">
        <v>34282</v>
      </c>
      <c r="E3" s="145" t="s">
        <v>38964</v>
      </c>
      <c r="F3" s="149">
        <v>45939.529062499998</v>
      </c>
      <c r="G3" s="148">
        <f ca="1">IFERROR(NOW()-F3,"-")</f>
        <v>1.9486155092599802</v>
      </c>
      <c r="H3" s="149">
        <v>45927.987534722219</v>
      </c>
      <c r="I3" s="146" t="str">
        <f>IFERROR(VLOOKUP(D3,DB!A:F,6,0),"")</f>
        <v>SCECO</v>
      </c>
      <c r="J3" s="146" t="str">
        <f>IFERROR(VLOOKUP(D3,DB!A:G,7,0),"")</f>
        <v>Vandalized</v>
      </c>
      <c r="K3" s="145" t="s">
        <v>39080</v>
      </c>
      <c r="L3" s="146" t="str">
        <f>IFERROR(VLOOKUP(D3,DB!A:I,9,0),"")</f>
        <v>Latis</v>
      </c>
    </row>
    <row r="4" spans="1:16383" ht="31.5" customHeight="1">
      <c r="A4" s="145" t="s">
        <v>39081</v>
      </c>
      <c r="B4" s="146" t="s">
        <v>5398</v>
      </c>
      <c r="C4" s="145">
        <v>1</v>
      </c>
      <c r="D4" s="146" t="s">
        <v>32861</v>
      </c>
      <c r="E4" s="145" t="s">
        <v>39077</v>
      </c>
      <c r="F4" s="147">
        <v>45933.880972222221</v>
      </c>
      <c r="G4" s="148">
        <f ca="1">IFERROR(NOW()-F4,"-")</f>
        <v>7.5967057870366261</v>
      </c>
      <c r="H4" s="149">
        <v>45929.455266203702</v>
      </c>
      <c r="I4" s="146" t="str">
        <f>IFERROR(VLOOKUP(D4,DB!A:F,6,0),"")</f>
        <v>SCECO</v>
      </c>
      <c r="J4" s="146" t="str">
        <f>IFERROR(VLOOKUP(D4,DB!A:G,7,0),"")</f>
        <v>In progress</v>
      </c>
      <c r="K4" s="145" t="s">
        <v>39082</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39083</v>
      </c>
      <c r="B5" s="146" t="s">
        <v>5398</v>
      </c>
      <c r="C5" s="145">
        <v>1</v>
      </c>
      <c r="D5" s="146" t="s">
        <v>33408</v>
      </c>
      <c r="E5" s="145" t="s">
        <v>38964</v>
      </c>
      <c r="F5" s="147">
        <v>45941.023958333331</v>
      </c>
      <c r="G5" s="148">
        <f ca="1">IFERROR(NOW()-F5,"-")</f>
        <v>0.45371967592654983</v>
      </c>
      <c r="H5" s="149">
        <v>45934.470231481479</v>
      </c>
      <c r="I5" s="146" t="str">
        <f>IFERROR(VLOOKUP(D5,DB!A:F,6,0),"")</f>
        <v>SCECO</v>
      </c>
      <c r="J5" s="146" t="str">
        <f>IFERROR(VLOOKUP(D5,DB!A:G,7,0),"")</f>
        <v>Dead</v>
      </c>
      <c r="K5" s="145" t="s">
        <v>39082</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07" t="s">
        <v>39084</v>
      </c>
      <c r="B6" s="106" t="str">
        <f>IFERROR(VLOOKUP(D6,DB!A:K,11,0),"")</f>
        <v>R6</v>
      </c>
      <c r="C6" s="108">
        <v>1</v>
      </c>
      <c r="D6" s="106" t="s">
        <v>33511</v>
      </c>
      <c r="E6" s="153" t="s">
        <v>38964</v>
      </c>
      <c r="F6" s="110">
        <v>45941.367303240739</v>
      </c>
      <c r="G6" s="78">
        <f ca="1">IFERROR(NOW()-F6,"-")</f>
        <v>0.11037476851925021</v>
      </c>
      <c r="H6" s="110">
        <v>45941.355104166665</v>
      </c>
      <c r="I6" s="106" t="str">
        <f>IFERROR(VLOOKUP(D6,DB!A:F,6,0),"")</f>
        <v>SCECO</v>
      </c>
      <c r="J6" s="105" t="str">
        <f>IFERROR(VLOOKUP(D6,DB!A:G,7,0),"")</f>
        <v>Dead</v>
      </c>
      <c r="K6" s="111" t="s">
        <v>39085</v>
      </c>
      <c r="L6" s="112" t="str">
        <f>IFERROR(VLOOKUP(D6,DB!A:I,9,0),"")</f>
        <v>Latis</v>
      </c>
    </row>
    <row r="7" spans="1:16383" ht="31.5" customHeight="1">
      <c r="A7" s="107"/>
      <c r="B7" s="106" t="str">
        <f>IFERROR(VLOOKUP(D7,DB!A:K,11,0),"")</f>
        <v/>
      </c>
      <c r="C7" s="108"/>
      <c r="D7" s="160"/>
      <c r="E7" s="109"/>
      <c r="F7" s="110"/>
      <c r="G7" s="78">
        <f ca="1">IFERROR(NOW()-F7,"-")</f>
        <v>45941.477678009258</v>
      </c>
      <c r="H7" s="110"/>
      <c r="I7" s="106" t="str">
        <f>IFERROR(VLOOKUP(D7,DB!A:F,6,0),"")</f>
        <v/>
      </c>
      <c r="J7" s="105" t="str">
        <f>IFERROR(VLOOKUP(D7,DB!A:G,7,0),"")</f>
        <v/>
      </c>
      <c r="K7" s="111"/>
      <c r="L7" s="112" t="str">
        <f>IFERROR(VLOOKUP(D7,DB!A:I,9,0),"")</f>
        <v/>
      </c>
    </row>
    <row r="8" spans="1:16383" ht="31.5" customHeight="1">
      <c r="A8" s="107"/>
      <c r="B8" s="106" t="str">
        <f>IFERROR(VLOOKUP(D8,DB!A:K,11,0),"")</f>
        <v/>
      </c>
      <c r="C8" s="108"/>
      <c r="D8" s="106"/>
      <c r="E8" s="109"/>
      <c r="F8" s="110"/>
      <c r="G8" s="78">
        <f ca="1">IFERROR(NOW()-F8,"-")</f>
        <v>45941.477678009258</v>
      </c>
      <c r="H8" s="110"/>
      <c r="I8" s="106" t="str">
        <f>IFERROR(VLOOKUP(D8,DB!A:F,6,0),"")</f>
        <v/>
      </c>
      <c r="J8" s="105" t="str">
        <f>IFERROR(VLOOKUP(D8,DB!A:G,7,0),"")</f>
        <v/>
      </c>
      <c r="K8" s="111"/>
      <c r="L8" s="112" t="str">
        <f>IFERROR(VLOOKUP(D8,DB!A:I,9,0),"")</f>
        <v/>
      </c>
    </row>
    <row r="9" spans="1:16383" ht="31.5" customHeight="1">
      <c r="A9" s="107"/>
      <c r="B9" s="106" t="str">
        <f>IFERROR(VLOOKUP(D9,DB!A:K,11,0),"")</f>
        <v/>
      </c>
      <c r="C9" s="108"/>
      <c r="D9" s="160"/>
      <c r="E9" s="109"/>
      <c r="F9" s="110"/>
      <c r="G9" s="78">
        <f ca="1">IFERROR(NOW()-F9,"-")</f>
        <v>45941.477678009258</v>
      </c>
      <c r="H9" s="110"/>
      <c r="I9" s="106" t="str">
        <f>IFERROR(VLOOKUP(D9,DB!A:F,6,0),"")</f>
        <v/>
      </c>
      <c r="J9" s="105" t="str">
        <f>IFERROR(VLOOKUP(D9,DB!A:G,7,0),"")</f>
        <v/>
      </c>
      <c r="K9" s="111"/>
      <c r="L9" s="112" t="str">
        <f>IFERROR(VLOOKUP(D9,DB!A:I,9,0),"")</f>
        <v/>
      </c>
    </row>
    <row r="10" spans="1:16383" ht="31.5" customHeight="1">
      <c r="A10" s="107"/>
      <c r="B10" s="106" t="str">
        <f>IFERROR(VLOOKUP(D10,DB!A:K,11,0),"")</f>
        <v/>
      </c>
      <c r="C10" s="108"/>
      <c r="D10" s="106"/>
      <c r="E10" s="109"/>
      <c r="F10" s="110"/>
      <c r="G10" s="78">
        <f ca="1">IFERROR(NOW()-F10,"-")</f>
        <v>45941.477678009258</v>
      </c>
      <c r="H10" s="110"/>
      <c r="I10" s="106" t="str">
        <f>IFERROR(VLOOKUP(D10,DB!A:F,6,0),"")</f>
        <v/>
      </c>
      <c r="J10" s="105" t="str">
        <f>IFERROR(VLOOKUP(D10,DB!A:G,7,0),"")</f>
        <v/>
      </c>
      <c r="K10" s="111"/>
      <c r="L10" s="112" t="str">
        <f>IFERROR(VLOOKUP(D10,DB!A:I,9,0),"")</f>
        <v/>
      </c>
    </row>
    <row r="11" spans="1:16383" ht="31.5" customHeight="1">
      <c r="A11" s="107"/>
      <c r="B11" s="106" t="str">
        <f>IFERROR(VLOOKUP(D11,DB!A:K,11,0),"")</f>
        <v/>
      </c>
      <c r="C11" s="108"/>
      <c r="D11" s="106"/>
      <c r="E11" s="109"/>
      <c r="F11" s="110"/>
      <c r="G11" s="78">
        <f ca="1">IFERROR(NOW()-F11,"-")</f>
        <v>45941.477678009258</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06"/>
      <c r="E12" s="109"/>
      <c r="F12" s="110"/>
      <c r="G12" s="78">
        <f ca="1">IFERROR(NOW()-F12,"-")</f>
        <v>45941.477678009258</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45941.477678009258</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45941.477678009258</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45941.477678009258</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45941.477678009258</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45941.477678009258</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45941.477678009258</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45941.477678009258</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45941.477678009258</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45941.477678009258</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45941.477678009258</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45941.477678009258</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45941.477678009258</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45941.477678009258</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45941.477678009258</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45941.477678009258</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45941.477678009258</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45941.477678009258</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45941.477678009258</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45941.477678009258</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45941.477678009258</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45941.477678009258</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45941.477678009258</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45941.477678009258</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45941.477678009258</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45941.477678009258</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45941.477678009258</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45941.477678009258</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45941.477678009258</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45941.477678009258</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45941.477678009258</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45941.477678009258</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45941.477678009258</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45941.477678009258</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45941.477678009258</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45941.477678009258</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45941.477678009258</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45941.477678009258</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45941.477678009258</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45941.477678009258</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45941.477678009258</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45941.477678009258</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45941.477678009258</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45941.477678009258</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45941.477678009258</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45941.477678009258</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45941.477678009258</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45941.477678009258</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45941.477678009258</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45941.477678009258</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45941.477678009258</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45941.477678009258</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45941.477678009258</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45941.477678009258</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45941.477678009258</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45941.477678009258</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45941.477678009258</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45941.477678009258</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45941.477678009258</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45941.477678009258</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45941.477678009258</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45941.477678009258</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45941.477678009258</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45941.477678009258</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45941.477678009258</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45941.477678009258</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45941.477678009258</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45941.477678009258</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45941.477678009258</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45941.477678009258</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45941.477678009258</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45941.477678009258</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45941.477678009258</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45941.477678009258</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45941.477678009258</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45941.477678009258</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45941.477678009258</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45941.477678009258</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45941.477678009258</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45941.477678009258</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45941.477678009258</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45941.477678009258</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45941.477678009258</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45941.477678009258</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45941.477678009258</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45941.477678009258</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45941.477678009258</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45941.477678009258</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45941.477678009258</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45941.477678009258</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45941.477678009258</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45941.477678009258</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45941.477678009258</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45941.477678009258</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45941.477678009258</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45941.477678009258</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45941.477678009258</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45941.477678009258</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45941.477678009258</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45941.477678009258</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45941.477678009258</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45941.477678009258</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45941.477678009258</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45941.477678009258</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45941.477678009258</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45941.477678009258</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45941.477678009258</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45941.477678009258</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45941.477678009258</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45941.477678009258</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45941.477678009258</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45941.477678009258</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45941.477678009258</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45941.477678009258</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45941.477678009258</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45941.477678009258</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45941.477678009258</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45941.477678009258</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45941.477678009258</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45941.477678009258</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45941.477678009258</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45941.477678009258</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45941.477678009258</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45941.477678009258</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45941.477678009258</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45941.477678009258</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45941.477678009258</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45941.477678009258</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45941.477678009258</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45941.477678009258</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45941.477678009258</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45941.477678009258</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45941.477678009258</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45941.477678009258</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45941.477678009258</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45941.477678009258</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45941.477678009258</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45941.477678009258</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45941.477678009258</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45941.477678009258</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45941.477678009258</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45941.477678009258</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45941.477678009258</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45941.477678009258</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45941.477678009258</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45941.477678009258</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45941.477678009258</v>
      </c>
      <c r="H158" s="110"/>
      <c r="I158" s="106" t="str">
        <f>IFERROR(VLOOKUP(D158,DB!A:F,6,0),"")</f>
        <v/>
      </c>
      <c r="J158" s="105" t="str">
        <f>IFERROR(VLOOKUP(D158,DB!A:G,7,0),"")</f>
        <v/>
      </c>
      <c r="K158" s="111"/>
      <c r="L158" s="112" t="str">
        <f>IFERROR(VLOOKUP(D158,DB!A:I,9,0),"")</f>
        <v/>
      </c>
    </row>
    <row r="159" spans="1:12" ht="31.5" customHeight="1">
      <c r="A159" s="107"/>
      <c r="B159" s="106" t="str">
        <f>IFERROR(VLOOKUP(D159,DB!A:K,11,0),"")</f>
        <v/>
      </c>
      <c r="C159" s="108"/>
      <c r="D159" s="106"/>
      <c r="E159" s="109"/>
      <c r="F159" s="110"/>
      <c r="G159" s="78">
        <f ca="1">IFERROR(NOW()-F159,"-")</f>
        <v>45941.477678009258</v>
      </c>
      <c r="H159" s="110"/>
      <c r="I159" s="106" t="str">
        <f>IFERROR(VLOOKUP(D159,DB!A:F,6,0),"")</f>
        <v/>
      </c>
      <c r="J159" s="105" t="str">
        <f>IFERROR(VLOOKUP(D159,DB!A:G,7,0),"")</f>
        <v/>
      </c>
      <c r="K159" s="111"/>
      <c r="L159" s="112" t="str">
        <f>IFERROR(VLOOKUP(D159,DB!A:I,9,0),"")</f>
        <v/>
      </c>
    </row>
    <row r="160" spans="1:12" ht="31.5" customHeight="1">
      <c r="A160" s="107"/>
      <c r="B160" s="106" t="str">
        <f>IFERROR(VLOOKUP(D160,DB!A:K,11,0),"")</f>
        <v/>
      </c>
      <c r="C160" s="108"/>
      <c r="D160" s="106"/>
      <c r="E160" s="109"/>
      <c r="F160" s="110"/>
      <c r="G160" s="78">
        <f ca="1">IFERROR(NOW()-F160,"-")</f>
        <v>45941.477678009258</v>
      </c>
      <c r="H160" s="110"/>
      <c r="I160" s="106" t="str">
        <f>IFERROR(VLOOKUP(D160,DB!A:F,6,0),"")</f>
        <v/>
      </c>
      <c r="J160" s="105" t="str">
        <f>IFERROR(VLOOKUP(D160,DB!A:G,7,0),"")</f>
        <v/>
      </c>
      <c r="K160" s="111"/>
      <c r="L160" s="112" t="str">
        <f>IFERROR(VLOOKUP(D160,DB!A:I,9,0),"")</f>
        <v/>
      </c>
    </row>
    <row r="161" spans="1:12" ht="31.5" customHeight="1">
      <c r="A161" s="107"/>
      <c r="B161" s="106" t="str">
        <f>IFERROR(VLOOKUP(D161,DB!A:K,11,0),"")</f>
        <v/>
      </c>
      <c r="C161" s="108"/>
      <c r="D161" s="106"/>
      <c r="E161" s="109"/>
      <c r="F161" s="110"/>
      <c r="G161" s="78">
        <f ca="1">IFERROR(NOW()-F161,"-")</f>
        <v>45941.477678009258</v>
      </c>
      <c r="H161" s="110"/>
      <c r="I161" s="106" t="str">
        <f>IFERROR(VLOOKUP(D161,DB!A:F,6,0),"")</f>
        <v/>
      </c>
      <c r="J161" s="105" t="str">
        <f>IFERROR(VLOOKUP(D161,DB!A:G,7,0),"")</f>
        <v/>
      </c>
      <c r="K161" s="111"/>
      <c r="L161" s="112" t="str">
        <f>IFERROR(VLOOKUP(D161,DB!A:I,9,0),"")</f>
        <v/>
      </c>
    </row>
    <row r="162" spans="1:12" ht="31.5" customHeight="1">
      <c r="A162" s="107"/>
      <c r="B162" s="106" t="str">
        <f>IFERROR(VLOOKUP(D162,DB!A:K,11,0),"")</f>
        <v/>
      </c>
      <c r="C162" s="108"/>
      <c r="D162" s="106"/>
      <c r="E162" s="109"/>
      <c r="F162" s="110"/>
      <c r="G162" s="78">
        <f ca="1">IFERROR(NOW()-F162,"-")</f>
        <v>45941.477678009258</v>
      </c>
      <c r="H162" s="110"/>
      <c r="I162" s="106" t="str">
        <f>IFERROR(VLOOKUP(D162,DB!A:F,6,0),"")</f>
        <v/>
      </c>
      <c r="J162" s="105" t="str">
        <f>IFERROR(VLOOKUP(D162,DB!A:G,7,0),"")</f>
        <v/>
      </c>
      <c r="K162" s="111"/>
      <c r="L162" s="112" t="str">
        <f>IFERROR(VLOOKUP(D162,DB!A:I,9,0),"")</f>
        <v/>
      </c>
    </row>
    <row r="163" spans="1:12" ht="31.5" customHeight="1">
      <c r="A163" s="107"/>
      <c r="B163" s="106" t="str">
        <f>IFERROR(VLOOKUP(D163,DB!A:K,11,0),"")</f>
        <v/>
      </c>
      <c r="C163" s="108"/>
      <c r="D163" s="106"/>
      <c r="E163" s="109"/>
      <c r="F163" s="110"/>
      <c r="G163" s="78">
        <f ca="1">IFERROR(NOW()-F163,"-")</f>
        <v>45941.477678009258</v>
      </c>
      <c r="H163" s="110"/>
      <c r="I163" s="106" t="str">
        <f>IFERROR(VLOOKUP(D163,DB!A:F,6,0),"")</f>
        <v/>
      </c>
      <c r="J163" s="105" t="str">
        <f>IFERROR(VLOOKUP(D163,DB!A:G,7,0),"")</f>
        <v/>
      </c>
      <c r="K163" s="111"/>
      <c r="L163" s="112" t="str">
        <f>IFERROR(VLOOKUP(D163,DB!A:I,9,0),"")</f>
        <v/>
      </c>
    </row>
    <row r="164" spans="1:12" ht="31.5" customHeight="1">
      <c r="A164" s="107"/>
      <c r="B164" s="106" t="str">
        <f>IFERROR(VLOOKUP(D164,DB!A:K,11,0),"")</f>
        <v/>
      </c>
      <c r="C164" s="108"/>
      <c r="D164" s="106"/>
      <c r="E164" s="109"/>
      <c r="F164" s="110"/>
      <c r="G164" s="78">
        <f ca="1">IFERROR(NOW()-F164,"-")</f>
        <v>45941.477678009258</v>
      </c>
      <c r="H164" s="110"/>
      <c r="I164" s="106" t="str">
        <f>IFERROR(VLOOKUP(D164,DB!A:F,6,0),"")</f>
        <v/>
      </c>
      <c r="J164" s="105" t="str">
        <f>IFERROR(VLOOKUP(D164,DB!A:G,7,0),"")</f>
        <v/>
      </c>
      <c r="K164" s="111"/>
      <c r="L164" s="112" t="str">
        <f>IFERROR(VLOOKUP(D164,DB!A:I,9,0),"")</f>
        <v/>
      </c>
    </row>
    <row r="165" spans="1:12" ht="31.5" customHeight="1">
      <c r="A165" s="107"/>
      <c r="B165" s="106" t="str">
        <f>IFERROR(VLOOKUP(D165,DB!A:K,11,0),"")</f>
        <v/>
      </c>
      <c r="C165" s="108"/>
      <c r="D165" s="106"/>
      <c r="E165" s="109"/>
      <c r="F165" s="110"/>
      <c r="G165" s="78">
        <f ca="1">IFERROR(NOW()-F165,"-")</f>
        <v>45941.477678009258</v>
      </c>
      <c r="H165" s="110"/>
      <c r="I165" s="106" t="str">
        <f>IFERROR(VLOOKUP(D165,DB!A:F,6,0),"")</f>
        <v/>
      </c>
      <c r="J165" s="105" t="str">
        <f>IFERROR(VLOOKUP(D165,DB!A:G,7,0),"")</f>
        <v/>
      </c>
      <c r="K165" s="111"/>
      <c r="L165" s="112" t="str">
        <f>IFERROR(VLOOKUP(D165,DB!A:I,9,0),"")</f>
        <v/>
      </c>
    </row>
    <row r="166" spans="1:12" ht="31.5" customHeight="1">
      <c r="A166" s="107"/>
      <c r="B166" s="106" t="str">
        <f>IFERROR(VLOOKUP(D166,DB!A:K,11,0),"")</f>
        <v/>
      </c>
      <c r="C166" s="108"/>
      <c r="D166" s="106"/>
      <c r="E166" s="109"/>
      <c r="F166" s="110"/>
      <c r="G166" s="78">
        <f ca="1">IFERROR(NOW()-F166,"-")</f>
        <v>45941.477678009258</v>
      </c>
      <c r="H166" s="110"/>
      <c r="I166" s="106" t="str">
        <f>IFERROR(VLOOKUP(D166,DB!A:F,6,0),"")</f>
        <v/>
      </c>
      <c r="J166" s="105" t="str">
        <f>IFERROR(VLOOKUP(D166,DB!A:G,7,0),"")</f>
        <v/>
      </c>
      <c r="K166" s="111"/>
      <c r="L166" s="112" t="str">
        <f>IFERROR(VLOOKUP(D166,DB!A:I,9,0),"")</f>
        <v/>
      </c>
    </row>
    <row r="167" spans="1:12" ht="31.5" customHeight="1">
      <c r="A167" s="107"/>
      <c r="B167" s="106" t="str">
        <f>IFERROR(VLOOKUP(D167,DB!A:K,11,0),"")</f>
        <v/>
      </c>
      <c r="C167" s="108"/>
      <c r="D167" s="106"/>
      <c r="E167" s="109"/>
      <c r="F167" s="110"/>
      <c r="G167" s="78">
        <f ca="1">IFERROR(NOW()-F167,"-")</f>
        <v>45941.477678009258</v>
      </c>
      <c r="H167" s="110"/>
      <c r="I167" s="106" t="str">
        <f>IFERROR(VLOOKUP(D167,DB!A:F,6,0),"")</f>
        <v/>
      </c>
      <c r="J167" s="105" t="str">
        <f>IFERROR(VLOOKUP(D167,DB!A:G,7,0),"")</f>
        <v/>
      </c>
      <c r="K167" s="111"/>
      <c r="L167" s="112" t="str">
        <f>IFERROR(VLOOKUP(D167,DB!A:I,9,0),"")</f>
        <v/>
      </c>
    </row>
    <row r="168" spans="1:12" ht="31.5" customHeight="1">
      <c r="A168" s="107"/>
      <c r="B168" s="106" t="str">
        <f>IFERROR(VLOOKUP(D168,DB!A:K,11,0),"")</f>
        <v/>
      </c>
      <c r="C168" s="108"/>
      <c r="D168" s="106"/>
      <c r="E168" s="109"/>
      <c r="F168" s="110"/>
      <c r="G168" s="78">
        <f ca="1">IFERROR(NOW()-F168,"-")</f>
        <v>45941.477678009258</v>
      </c>
      <c r="H168" s="110"/>
      <c r="I168" s="106" t="str">
        <f>IFERROR(VLOOKUP(D168,DB!A:F,6,0),"")</f>
        <v/>
      </c>
      <c r="J168" s="105" t="str">
        <f>IFERROR(VLOOKUP(D168,DB!A:G,7,0),"")</f>
        <v/>
      </c>
      <c r="K168" s="111"/>
      <c r="L168" s="112" t="str">
        <f>IFERROR(VLOOKUP(D168,DB!A:I,9,0),"")</f>
        <v/>
      </c>
    </row>
    <row r="169" spans="1:12" ht="31.5" customHeight="1">
      <c r="A169" s="107"/>
      <c r="B169" s="106" t="str">
        <f>IFERROR(VLOOKUP(D169,DB!A:K,11,0),"")</f>
        <v/>
      </c>
      <c r="C169" s="108"/>
      <c r="D169" s="106"/>
      <c r="E169" s="109"/>
      <c r="F169" s="110"/>
      <c r="G169" s="78">
        <f ca="1">IFERROR(NOW()-F169,"-")</f>
        <v>45941.477678009258</v>
      </c>
      <c r="H169" s="110"/>
      <c r="I169" s="106" t="str">
        <f>IFERROR(VLOOKUP(D169,DB!A:F,6,0),"")</f>
        <v/>
      </c>
      <c r="J169" s="105" t="str">
        <f>IFERROR(VLOOKUP(D169,DB!A:G,7,0),"")</f>
        <v/>
      </c>
      <c r="K169" s="111"/>
      <c r="L169" s="112" t="str">
        <f>IFERROR(VLOOKUP(D169,DB!A:I,9,0),"")</f>
        <v/>
      </c>
    </row>
  </sheetData>
  <dataValidations count="2">
    <dataValidation allowBlank="1" showInputMessage="1" showErrorMessage="1" sqref="E1" xr:uid="{380493DB-286A-4683-AF55-C78F04945A49}"/>
    <dataValidation type="list" allowBlank="1" showInputMessage="1" showErrorMessage="1" sqref="E3 E5:E16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2025-10-11T08:29:54Z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