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42" documentId="13_ncr:1_{F6CB121F-512D-4AA6-A0C1-0FB36C537598}" xr6:coauthVersionLast="47" xr6:coauthVersionMax="47" xr10:uidLastSave="{E411B9F4-DA29-4D3D-BB4D-095093608E77}"/>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<sst xmlns="http://schemas.openxmlformats.org/spreadsheetml/2006/main" count="178608" uniqueCount="39086">
  <si>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</si>
  <si>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</si>
  <si>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</si>
  <si>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</si>
  <si>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</si>
  <si>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</si>
  <si>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</si>
  <si>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</si>
  <si>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</si>
  <si>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</si>
  <si>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</si>
  <si>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</si>
  <si>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</si>
  <si>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</si>
  <si>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</si>
  <si>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</si>
  <si>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</si>
  <si>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</si>
  <si>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</si>
  <si>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</si>
  <si>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</si>
  <si>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</si>
  <si>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</si>
  <si>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</si>
  <si>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</si>
  <si>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</si>
  <si>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</si>
  <si>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</si>
  <si>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</si>
  <si>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</si>
  <si>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</si>
  <si>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</si>
  <si>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</si>
  <si>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</si>
  <si>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</si>
  <si>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</si>
  <si>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</si>
  <si>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</si>
  <si>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</si>
  <si>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</si>
  <si>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</si>
  <si>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</si>
  <si>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</si>
  <si>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</si>
  <si>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</si>
  <si>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</si>
  <si>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</si>
  <si>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</si>
  <si>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</si>
  <si>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</si>
  <si>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</si>
  <si>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</si>
  <si>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</si>
  <si>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</si>
  <si>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</si>
  <si>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</si>
  <si>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</si>
  <si>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</si>
  <si>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</si>
  <si>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</si>
  <si>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</si>
  <si>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</si>
  <si>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</si>
  <si>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</si>
  <si>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</si>
  <si>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</si>
  <si>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</si>
  <si>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</si>
  <si>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</si>
  <si>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</si>
  <si>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</si>
  <si>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</si>
  <si>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</si>
  <si>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</si>
  <si>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</si>
  <si>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</si>
  <si>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</si>
  <si>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</si>
  <si>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</si>
  <si>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</si>
  <si>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</si>
  <si>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</si>
  <si>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</si>
  <si>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</si>
  <si>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</si>
  <si>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</si>
  <si>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</si>
  <si>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</si>
  <si>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</si>
  <si>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</si>
  <si>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</si>
  <si>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</si>
  <si>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</si>
  <si>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</si>
  <si>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</si>
  <si>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</si>
  <si>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</si>
  <si>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</si>
  <si>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</si>
  <si>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</si>
  <si>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</si>
  <si>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</si>
  <si>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</si>
  <si>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</si>
  <si>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</si>
  <si>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</si>
  <si>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</si>
  <si>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</si>
  <si>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</si>
  <si>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</si>
  <si>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</si>
  <si>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</si>
  <si>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</si>
  <si>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</si>
  <si>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</si>
  <si>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</si>
  <si>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</si>
  <si>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</si>
  <si>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</si>
  <si>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</si>
  <si>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</si>
  <si>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</si>
  <si>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</si>
  <si>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</si>
  <si>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</si>
  <si>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</si>
  <si>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</si>
  <si>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</si>
  <si>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</si>
  <si>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</si>
  <si>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</si>
  <si>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</si>
  <si>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</si>
  <si>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</si>
  <si>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</si>
  <si>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</si>
  <si>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</si>
  <si>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</si>
  <si>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</si>
  <si>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</si>
  <si>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</si>
  <si>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</si>
  <si>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</si>
  <si>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</si>
  <si>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</si>
  <si>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</si>
  <si>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</si>
  <si>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</si>
  <si>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</si>
  <si>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</si>
  <si>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</si>
  <si>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</si>
  <si>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</si>
  <si>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</si>
  <si>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</si>
  <si>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</si>
  <si>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</si>
  <si>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</si>
  <si>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</si>
  <si>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</si>
  <si>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</si>
  <si>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</si>
  <si>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</si>
  <si>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</si>
  <si>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</si>
  <si>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</si>
  <si>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</si>
  <si>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</si>
  <si>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</si>
  <si>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</si>
  <si>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</si>
  <si>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</si>
  <si>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</si>
  <si>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</si>
  <si>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</si>
  <si>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</si>
  <si>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</si>
  <si>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</si>
  <si>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</si>
  <si>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</si>
  <si>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</si>
  <si>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</si>
  <si>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</si>
  <si>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</si>
  <si>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</si>
  <si>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</si>
  <si>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</si>
  <si>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</si>
  <si>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</si>
  <si>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</si>
  <si>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</si>
  <si>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</si>
  <si>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</si>
  <si>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</si>
  <si>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</si>
  <si>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</si>
  <si>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</si>
  <si>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</si>
  <si>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</si>
  <si>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</si>
  <si>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</si>
  <si>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</si>
  <si>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</si>
  <si>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</si>
  <si>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</si>
  <si>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</si>
  <si>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</si>
  <si>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</si>
  <si>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</si>
  <si>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</si>
  <si>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</si>
  <si>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</si>
  <si>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</si>
  <si>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</si>
  <si>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</si>
  <si>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</si>
  <si>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</si>
  <si>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</si>
  <si>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</si>
  <si>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</si>
  <si>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</si>
  <si>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</si>
  <si>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</si>
  <si>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</si>
  <si>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</si>
  <si>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</si>
  <si>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</si>
  <si>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</si>
  <si>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</si>
  <si>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</si>
  <si>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</si>
  <si>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</si>
  <si>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</si>
  <si>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</si>
  <si>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</si>
  <si>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</si>
  <si>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</si>
  <si>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</si>
  <si>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</si>
  <si>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</si>
  <si>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</si>
  <si>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</si>
  <si>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</si>
  <si>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</si>
  <si>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</si>
  <si>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</si>
  <si>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</si>
  <si>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</si>
  <si>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</si>
  <si>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</si>
  <si>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</si>
  <si>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</si>
  <si>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</si>
  <si>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</si>
  <si>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</si>
  <si>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</si>
  <si>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</si>
  <si>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</si>
  <si>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</si>
  <si>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</si>
  <si>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</si>
  <si>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</si>
  <si>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</si>
  <si>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</si>
  <si>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</si>
  <si>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</si>
  <si>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</si>
  <si>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</si>
  <si>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</si>
  <si>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</si>
  <si>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</si>
  <si>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</si>
  <si>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</si>
  <si>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</si>
  <si>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</si>
  <si>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</si>
  <si>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</si>
  <si>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</si>
  <si>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</si>
  <si>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</si>
  <si>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</si>
  <si>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</si>
  <si>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</si>
  <si>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</si>
  <si>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</si>
  <si>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</si>
  <si>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</si>
  <si>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</si>
  <si>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</si>
  <si>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</si>
  <si>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</si>
  <si>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</si>
  <si>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</si>
  <si>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</si>
  <si>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</si>
  <si>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</si>
  <si>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</si>
  <si>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</si>
  <si>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</si>
  <si>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</si>
  <si>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</si>
  <si>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</si>
  <si>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</si>
  <si>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</si>
  <si>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</si>
  <si>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</si>
  <si>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</si>
  <si>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</si>
  <si>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</si>
  <si>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</si>
  <si>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</si>
  <si>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</si>
  <si>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</si>
  <si>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</si>
  <si>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</si>
  <si>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</si>
  <si>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</si>
  <si>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</si>
  <si>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</si>
  <si>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</si>
  <si>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</si>
  <si>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</si>
  <si>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</si>
  <si>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</si>
  <si>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</si>
  <si>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</si>
  <si>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</si>
  <si>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</si>
  <si>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</si>
  <si>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</si>
  <si>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</si>
  <si>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</si>
  <si>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</si>
  <si>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</si>
  <si>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</si>
  <si>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</si>
  <si>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</si>
  <si>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</si>
  <si>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</si>
  <si>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</si>
  <si>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</si>
  <si>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</si>
  <si>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</si>
  <si>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</si>
  <si>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</si>
  <si>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</si>
  <si>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</si>
  <si>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</si>
  <si>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</si>
  <si>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</si>
  <si>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</si>
  <si>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</si>
  <si>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</si>
  <si>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</si>
  <si>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</si>
  <si>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</si>
  <si>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</si>
  <si>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</si>
  <si>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</si>
  <si>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</si>
  <si>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</si>
  <si>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</si>
  <si>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</si>
  <si>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</si>
  <si>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</si>
  <si>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</si>
  <si>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</si>
  <si>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</si>
  <si>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</si>
  <si>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</si>
  <si>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</si>
  <si>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</si>
  <si>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</si>
  <si>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</si>
  <si>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</si>
  <si>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</si>
  <si>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</si>
  <si>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</si>
  <si>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</si>
  <si>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</si>
  <si>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</si>
  <si>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</si>
  <si>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</si>
  <si>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</si>
  <si>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</si>
  <si>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</si>
  <si>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</si>
  <si>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</si>
  <si>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</si>
  <si>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</si>
  <si>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</si>
  <si>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</si>
  <si>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</si>
  <si>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</si>
  <si>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</si>
  <si>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</si>
  <si>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</si>
  <si>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</si>
  <si>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</si>
  <si>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</si>
  <si>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</si>
  <si>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</si>
  <si>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</si>
  <si>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</si>
  <si>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</si>
  <si>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</si>
  <si>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</si>
  <si>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</si>
  <si>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</si>
  <si>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</si>
  <si>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</si>
  <si>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</si>
  <si>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</si>
  <si>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</si>
  <si>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</si>
  <si>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</si>
  <si>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</si>
  <si>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</si>
  <si>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</si>
  <si>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</si>
  <si>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</si>
  <si>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</si>
  <si>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</si>
  <si>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</si>
  <si>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</si>
  <si>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</si>
  <si>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</si>
  <si>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</si>
  <si>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</si>
  <si>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</si>
  <si>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</si>
  <si>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</si>
  <si>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</si>
  <si>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</si>
  <si>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</si>
  <si>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</si>
  <si>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</si>
  <si>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</si>
  <si>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</si>
  <si>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</si>
  <si>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</si>
  <si>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</si>
  <si>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</si>
  <si>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</si>
  <si>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</si>
  <si>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</si>
  <si>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</si>
  <si>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</si>
  <si>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</si>
  <si>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</si>
  <si>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</si>
  <si>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</si>
  <si>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</si>
  <si>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</si>
  <si>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</si>
  <si>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</si>
  <si>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</si>
  <si>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</si>
  <si>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</si>
  <si>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</si>
  <si>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</si>
  <si>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</si>
  <si>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</si>
  <si>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</si>
  <si>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</si>
  <si>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</si>
  <si>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</si>
  <si>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</si>
  <si>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</si>
  <si>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</si>
  <si>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</si>
  <si>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</si>
  <si>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</si>
  <si>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</si>
  <si>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</si>
  <si>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</si>
  <si>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</si>
  <si>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</si>
  <si>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</si>
  <si>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</si>
  <si>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</si>
  <si>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</si>
  <si>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</si>
  <si>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</si>
  <si>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</si>
  <si>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</si>
  <si>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</si>
  <si>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</si>
  <si>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</si>
  <si>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</si>
  <si>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</si>
  <si>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</si>
  <si>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</si>
  <si>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</si>
  <si>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</si>
  <si>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</si>
  <si>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</si>
  <si>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</si>
  <si>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</si>
  <si>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</si>
  <si>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</si>
  <si>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</si>
  <si>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</si>
  <si>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</si>
  <si>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</si>
  <si>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</si>
  <si>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</si>
  <si>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</si>
  <si>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</si>
  <si>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</si>
  <si>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</si>
  <si>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</si>
  <si>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</si>
  <si>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</si>
  <si>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</si>
  <si>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</si>
  <si>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</si>
  <si>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</si>
  <si>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</si>
  <si>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</si>
  <si>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</si>
  <si>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</si>
  <si>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</si>
  <si>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</si>
  <si>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</si>
  <si>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</si>
  <si>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</si>
  <si>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</si>
  <si>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</si>
  <si>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</si>
  <si>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</si>
  <si>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</si>
  <si>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</si>
  <si>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</si>
  <si>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</si>
  <si>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</si>
  <si>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</si>
  <si>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</si>
  <si>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</si>
  <si>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</si>
  <si>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</si>
  <si>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</si>
  <si>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</si>
  <si>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</si>
  <si>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</si>
  <si>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</si>
  <si>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</si>
  <si>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</si>
  <si>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</si>
  <si>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</si>
  <si>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</si>
  <si>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</si>
  <si>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</si>
  <si>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</si>
  <si>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</si>
  <si>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</si>
  <si>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</si>
  <si>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</si>
  <si>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</si>
  <si>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</si>
  <si>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</si>
  <si>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</si>
  <si>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</si>
  <si>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</si>
  <si>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</si>
  <si>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</si>
  <si>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</si>
  <si>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</si>
  <si>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</si>
  <si>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</si>
  <si>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</si>
  <si>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</si>
  <si>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</si>
  <si>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</si>
  <si>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</si>
  <si>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</si>
  <si>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</si>
  <si>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</si>
  <si>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</si>
  <si>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</si>
  <si>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</si>
  <si>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</si>
  <si>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</si>
  <si>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</si>
  <si>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</si>
  <si>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</si>
  <si>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</si>
  <si>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</si>
  <si>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</si>
  <si>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</si>
  <si>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</si>
  <si>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</si>
  <si>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</si>
  <si>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</si>
  <si>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</si>
  <si>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</si>
  <si>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</si>
  <si>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</si>
  <si>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</si>
  <si>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</si>
  <si>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</si>
  <si>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</si>
  <si>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</si>
  <si>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</si>
  <si>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</si>
  <si>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</si>
  <si>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</si>
  <si>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</si>
  <si>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</si>
  <si>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</si>
  <si>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</si>
  <si>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</si>
  <si>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</si>
  <si>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</si>
  <si>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</si>
  <si>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</si>
  <si>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</si>
  <si>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</si>
  <si>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</si>
  <si>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</si>
  <si>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</si>
  <si>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</si>
  <si>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</si>
  <si>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</si>
  <si>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</si>
  <si>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</si>
  <si>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</si>
  <si>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</si>
  <si>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</si>
  <si>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</si>
  <si>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</si>
  <si>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</si>
  <si>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</si>
  <si>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</si>
  <si>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</si>
  <si>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</si>
  <si>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</si>
  <si>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</si>
  <si>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</si>
  <si>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</si>
  <si>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</si>
  <si>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</si>
  <si>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</si>
  <si>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</si>
  <si>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</si>
  <si>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</si>
  <si>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</si>
  <si>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</si>
  <si>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</si>
  <si>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</si>
  <si>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</si>
  <si>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</si>
  <si>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</si>
  <si>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</si>
  <si>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</si>
  <si>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</si>
  <si>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</si>
  <si>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</si>
  <si>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</si>
  <si>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</si>
  <si>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</si>
  <si>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</si>
  <si>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</si>
  <si>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</si>
  <si>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</si>
  <si>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</si>
  <si>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</si>
  <si>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</si>
  <si>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</si>
  <si>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</si>
  <si>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</si>
  <si>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</si>
  <si>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</si>
  <si>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</si>
  <si>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</si>
  <si>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</si>
  <si>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</si>
  <si>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</si>
  <si>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</si>
  <si>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</si>
  <si>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</si>
  <si>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</si>
  <si>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</si>
  <si>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</si>
  <si>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</si>
  <si>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</si>
  <si>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</si>
  <si>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</si>
  <si>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</si>
  <si>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</si>
  <si>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</si>
  <si>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</si>
  <si>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</si>
  <si>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</si>
  <si>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</si>
  <si>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</si>
  <si>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</si>
  <si>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</si>
  <si>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</si>
  <si>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</si>
  <si>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</si>
  <si>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</si>
  <si>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</si>
  <si>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</si>
  <si>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</si>
  <si>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</si>
  <si>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</si>
  <si>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</si>
  <si>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</si>
  <si>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</si>
  <si>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</si>
  <si>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</si>
  <si>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</si>
  <si>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</si>
  <si>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</si>
  <si>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</si>
  <si>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</si>
  <si>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</si>
  <si>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</si>
  <si>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</si>
  <si>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</si>
  <si>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</si>
  <si>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</si>
  <si>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</si>
  <si>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</si>
  <si>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</si>
  <si>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</si>
  <si>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</si>
  <si>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</si>
  <si>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</si>
  <si>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</si>
  <si>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</si>
  <si>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</si>
  <si>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</si>
  <si>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</si>
  <si>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</si>
  <si>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</si>
  <si>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</si>
  <si>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</si>
  <si>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</si>
  <si>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</si>
  <si>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</si>
  <si>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</si>
  <si>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</si>
  <si>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</si>
  <si>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</si>
  <si>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</si>
  <si>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</si>
  <si>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</si>
  <si>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</si>
  <si>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</si>
  <si>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</si>
  <si>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</si>
  <si>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</si>
  <si>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</si>
  <si>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</si>
  <si>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</si>
  <si>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</si>
  <si>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</si>
  <si>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</si>
  <si>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</si>
  <si>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</si>
  <si>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</si>
  <si>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</si>
  <si>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</si>
  <si>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</si>
  <si>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</si>
  <si>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</si>
  <si>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</si>
  <si>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</si>
  <si>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</si>
  <si>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</si>
  <si>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</si>
  <si>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</si>
  <si>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</si>
  <si>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</si>
  <si>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</si>
  <si>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</si>
  <si>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</si>
  <si>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</si>
  <si>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</si>
  <si>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</si>
  <si>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</si>
  <si>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</si>
  <si>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</si>
  <si>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</si>
  <si>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</si>
  <si>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</si>
  <si>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</si>
  <si>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</si>
  <si>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</si>
  <si>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</si>
  <si>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</si>
  <si>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</si>
  <si>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</si>
  <si>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</si>
  <si>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</si>
  <si>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</si>
  <si>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</si>
  <si>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</si>
  <si>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</si>
  <si>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</si>
  <si>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</si>
  <si>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</si>
  <si>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</si>
  <si>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</si>
  <si>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</si>
  <si>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</si>
  <si>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</si>
  <si>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</si>
  <si>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</si>
  <si>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</si>
  <si>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</si>
  <si>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</si>
  <si>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</si>
  <si>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</si>
  <si>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</si>
  <si>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</si>
  <si>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</si>
  <si>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</si>
  <si>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</si>
  <si>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</si>
  <si>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</si>
  <si>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</si>
  <si>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</si>
  <si>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</si>
  <si>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</si>
  <si>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</si>
  <si>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</si>
  <si>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</si>
  <si>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</si>
  <si>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</si>
  <si>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</si>
  <si>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</si>
  <si>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</si>
  <si>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</si>
  <si>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</si>
  <si>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</si>
  <si>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</si>
  <si>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</si>
  <si>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</si>
  <si>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</si>
  <si>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</si>
  <si>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</si>
  <si>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</si>
  <si>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</si>
  <si>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</si>
  <si>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</si>
  <si>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</si>
  <si>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</si>
  <si>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</si>
  <si>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</si>
  <si>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</si>
  <si>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</si>
  <si>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</si>
  <si>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</si>
  <si>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</si>
  <si>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</si>
  <si>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</si>
  <si>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</si>
  <si>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</si>
  <si>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</si>
  <si>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</si>
  <si>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</si>
  <si>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</si>
  <si>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</si>
  <si>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</si>
  <si>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</si>
  <si>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</si>
  <si>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</si>
  <si>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</si>
  <si>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</si>
  <si>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</si>
  <si>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</si>
  <si>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</si>
  <si>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</si>
  <si>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</si>
  <si>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</si>
  <si>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</si>
  <si>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</si>
  <si>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</si>
  <si>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</si>
  <si>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</si>
  <si>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</si>
  <si>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</si>
  <si>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</si>
  <si>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</si>
  <si>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</si>
  <si>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</si>
  <si>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</si>
  <si>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</si>
  <si>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</si>
  <si>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</si>
  <si>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</si>
  <si>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</si>
  <si>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</si>
  <si>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</si>
  <si>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</si>
  <si>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</si>
  <si>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</si>
  <si>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</si>
  <si>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</si>
  <si>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</si>
  <si>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</si>
  <si>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</si>
  <si>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</si>
  <si>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</si>
  <si>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</si>
  <si>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</si>
  <si>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</si>
  <si>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</si>
  <si>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</si>
  <si>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</si>
  <si>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</si>
  <si>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</si>
  <si>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</si>
  <si>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</si>
  <si>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</si>
  <si>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</si>
  <si>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</si>
  <si>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</si>
  <si>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</si>
  <si>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</si>
  <si>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</si>
  <si>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</si>
  <si>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</si>
  <si>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</si>
  <si>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</si>
  <si>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</si>
  <si>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</si>
  <si>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</si>
  <si>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</si>
  <si>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</si>
  <si>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</si>
  <si>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</si>
  <si>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</si>
  <si>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</si>
  <si>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</si>
  <si>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</si>
  <si>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</si>
  <si>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</si>
  <si>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</si>
  <si>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</si>
  <si>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</si>
  <si>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</si>
  <si>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</si>
  <si>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</si>
  <si>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</si>
  <si>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</si>
  <si>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</si>
  <si>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</si>
  <si>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</si>
  <si>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</si>
  <si>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</si>
  <si>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</si>
  <si>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</si>
  <si>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</si>
  <si>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</si>
  <si>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</si>
  <si>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</si>
  <si>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</si>
  <si>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</si>
  <si>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</si>
  <si>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</si>
  <si>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</si>
  <si>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</si>
  <si>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</si>
  <si>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</si>
  <si>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</si>
  <si>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</si>
  <si>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</si>
  <si>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</si>
  <si>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</si>
  <si>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</si>
  <si>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</si>
  <si>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</si>
  <si>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</si>
  <si>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</si>
  <si>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</si>
  <si>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</si>
  <si>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</si>
  <si>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</si>
  <si>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</si>
  <si>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</si>
  <si>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</si>
  <si>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</si>
  <si>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</si>
  <si>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</si>
  <si>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</si>
  <si>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</si>
  <si>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</si>
  <si>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</si>
  <si>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</si>
  <si>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</si>
  <si>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</si>
  <si>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</si>
  <si>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</si>
  <si>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</si>
  <si>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</si>
  <si>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</si>
  <si>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</si>
  <si>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</si>
  <si>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</si>
  <si>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</si>
  <si>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</si>
  <si>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</si>
  <si>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</si>
  <si>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</si>
  <si>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</si>
  <si>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</si>
  <si>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</si>
  <si>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</si>
  <si>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</si>
  <si>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</si>
  <si>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</si>
  <si>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</si>
  <si>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</si>
  <si>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</si>
  <si>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</si>
  <si>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</si>
  <si>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</si>
  <si>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</si>
  <si>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</si>
  <si>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</si>
  <si>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</si>
  <si>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</si>
  <si>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</si>
  <si>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</si>
  <si>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</si>
  <si>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</si>
  <si>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</si>
  <si>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</si>
  <si>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</si>
  <si>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</si>
  <si>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</si>
  <si>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</si>
  <si>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</si>
  <si>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</si>
  <si>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</si>
  <si>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</si>
  <si>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</si>
  <si>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</si>
  <si>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</si>
  <si>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</si>
  <si>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</si>
  <si>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</si>
  <si>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</si>
  <si>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</si>
  <si>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</si>
  <si>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</si>
  <si>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</si>
  <si>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</si>
  <si>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</si>
  <si>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</si>
  <si>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</si>
  <si>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</si>
  <si>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</si>
  <si>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</si>
  <si>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</si>
  <si>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</si>
  <si>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</si>
  <si>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</si>
  <si>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</si>
  <si>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</si>
  <si>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</si>
  <si>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</si>
  <si>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</si>
  <si>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</si>
  <si>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</si>
  <si>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</si>
  <si>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</si>
  <si>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</si>
  <si>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</si>
  <si>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</si>
  <si>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</si>
  <si>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</si>
  <si>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</si>
  <si>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</si>
  <si>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</si>
  <si>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</si>
  <si>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</si>
  <si>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</si>
  <si>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</si>
  <si>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</si>
  <si>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</si>
  <si>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</si>
  <si>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</si>
  <si>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</si>
  <si>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</si>
  <si>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</si>
  <si>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</si>
  <si>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</si>
  <si>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</si>
  <si>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</si>
  <si>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</si>
  <si>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</si>
  <si>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</si>
  <si>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</si>
  <si>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</si>
  <si>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</si>
  <si>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</si>
  <si>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</si>
  <si>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</si>
  <si>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</si>
  <si>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</si>
  <si>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</si>
  <si>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</si>
  <si>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</si>
  <si>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</si>
  <si>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</si>
  <si>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</si>
  <si>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</si>
  <si>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</si>
  <si>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</si>
  <si>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</si>
  <si>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</si>
  <si>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</si>
  <si>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</si>
  <si>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</si>
  <si>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</si>
  <si>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</si>
  <si>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</si>
  <si>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</si>
  <si>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</si>
  <si>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</si>
  <si>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</si>
  <si>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</si>
  <si>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</si>
  <si>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</si>
  <si>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</si>
  <si>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</si>
  <si>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</si>
  <si>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</si>
  <si>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</si>
  <si>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</si>
  <si>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</si>
  <si>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</si>
  <si>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</si>
  <si>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</si>
  <si>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</si>
  <si>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</si>
  <si>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</si>
  <si>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</si>
  <si>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</si>
  <si>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</si>
  <si>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</si>
  <si>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</si>
  <si>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</si>
  <si>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</si>
  <si>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</si>
  <si>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</si>
  <si>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</si>
  <si>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</si>
  <si>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</si>
  <si>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</si>
  <si>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</si>
  <si>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</si>
  <si>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</si>
  <si>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</si>
  <si>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</si>
  <si>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</si>
  <si>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</si>
  <si>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</si>
  <si>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</si>
  <si>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</si>
  <si>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</si>
  <si>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</si>
  <si>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</si>
  <si>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</si>
  <si>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</si>
  <si>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</si>
  <si>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</si>
  <si>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</si>
  <si>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</si>
  <si>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</si>
  <si>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</si>
  <si>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</si>
  <si>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</si>
  <si>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</si>
  <si>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</si>
  <si>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</si>
  <si>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</si>
  <si>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</si>
  <si>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</si>
  <si>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</si>
  <si>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</si>
  <si>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</si>
  <si>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</si>
  <si>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</si>
  <si>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</si>
  <si>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</si>
  <si>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</si>
  <si>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</si>
  <si>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</si>
  <si>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</si>
  <si>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</si>
  <si>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</si>
  <si>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</si>
  <si>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</si>
  <si>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</si>
  <si>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</si>
  <si>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</si>
  <si>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</si>
  <si>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</si>
  <si>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</si>
  <si>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</si>
  <si>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</si>
  <si>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</si>
  <si>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</si>
  <si>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</si>
  <si>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</si>
  <si>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</si>
  <si>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</si>
  <si>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</si>
  <si>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</si>
  <si>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</si>
  <si>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</si>
  <si>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</si>
  <si>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</si>
  <si>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</si>
  <si>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</si>
  <si>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</si>
  <si>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</si>
  <si>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</si>
  <si>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</si>
  <si>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</si>
  <si>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</si>
  <si>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</si>
  <si>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</si>
  <si>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</si>
  <si>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</si>
  <si>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</si>
  <si>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</si>
  <si>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</si>
  <si>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</si>
  <si>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</si>
  <si>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</si>
  <si>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</si>
  <si>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</si>
  <si>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</si>
  <si>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</si>
  <si>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</si>
  <si>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</si>
  <si>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</si>
  <si>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</si>
  <si>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</si>
  <si>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</si>
  <si>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</si>
  <si>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</si>
  <si>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</si>
  <si>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</si>
  <si>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</si>
  <si>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</si>
  <si>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</si>
  <si>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</si>
  <si>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</si>
  <si>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</si>
  <si>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</si>
  <si>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</si>
  <si>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</si>
  <si>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</si>
  <si>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</si>
  <si>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</si>
  <si>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</si>
  <si>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</si>
  <si>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</si>
  <si>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</si>
  <si>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</si>
  <si>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</si>
  <si>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</si>
  <si>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</si>
  <si>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</si>
  <si>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</si>
  <si>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</si>
  <si>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</si>
  <si>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</si>
  <si>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</si>
  <si>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</si>
  <si>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</si>
  <si>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</si>
  <si>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</si>
  <si>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</si>
  <si>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</si>
  <si>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</si>
  <si>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</si>
  <si>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</si>
  <si>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</si>
  <si>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</si>
  <si>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</si>
  <si>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</si>
  <si>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</si>
  <si>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</si>
  <si>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</si>
  <si>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</si>
  <si>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</si>
  <si>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</si>
  <si>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</si>
  <si>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</si>
  <si>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</si>
  <si>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</si>
  <si>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</si>
  <si>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</si>
  <si>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</si>
  <si>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</si>
  <si>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</si>
  <si>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</si>
  <si>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</si>
  <si>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</si>
  <si>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</si>
  <si>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</si>
  <si>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</si>
  <si>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</si>
  <si>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</si>
  <si>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</si>
  <si>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</si>
  <si>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</si>
  <si>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</si>
  <si>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</si>
  <si>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</si>
  <si>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</si>
  <si>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</si>
  <si>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</si>
  <si>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</si>
  <si>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</si>
  <si>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</si>
  <si>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</si>
  <si>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</si>
  <si>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</si>
  <si>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</si>
  <si>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</si>
  <si>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</si>
  <si>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</si>
  <si>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</si>
  <si>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</si>
  <si>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</si>
  <si>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</si>
  <si>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</si>
  <si>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</si>
  <si>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</si>
  <si>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</si>
  <si>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</si>
  <si>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</si>
  <si>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</si>
  <si>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</si>
  <si>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</si>
  <si>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</si>
  <si>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</si>
  <si>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</si>
  <si>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</si>
  <si>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</si>
  <si>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</si>
  <si>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</si>
  <si>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</si>
  <si>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</si>
  <si>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</si>
  <si>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</si>
  <si>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</si>
  <si>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</si>
  <si>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</si>
  <si>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</si>
  <si>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</si>
  <si>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</si>
  <si>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</si>
  <si>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</si>
  <si>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</si>
  <si>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</si>
  <si>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</si>
  <si>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</si>
  <si>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</si>
  <si>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</si>
  <si>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</si>
  <si>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</si>
  <si>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</si>
  <si>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</si>
  <si>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</si>
  <si>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</si>
  <si>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</si>
  <si>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</si>
  <si>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</si>
  <si>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</si>
  <si>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</si>
  <si>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</si>
  <si>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</si>
  <si>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</si>
  <si>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</si>
  <si>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</si>
  <si>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</si>
  <si>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</si>
  <si>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</si>
  <si>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</si>
  <si>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</si>
  <si>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</si>
  <si>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</si>
  <si>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</si>
  <si>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</si>
  <si>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</si>
  <si>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</si>
  <si>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</si>
  <si>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</si>
  <si>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</si>
  <si>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</si>
  <si>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</si>
  <si>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</si>
  <si>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</si>
  <si>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</si>
  <si>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</si>
  <si>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</si>
  <si>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</si>
  <si>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</si>
  <si>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</si>
  <si>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</si>
  <si>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</si>
  <si>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</si>
  <si>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</si>
  <si>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</si>
  <si>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</si>
  <si>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</si>
  <si>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</si>
  <si>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</si>
  <si>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</si>
  <si>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</si>
  <si>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</si>
  <si>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</si>
  <si>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</si>
  <si>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</si>
  <si>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</si>
  <si>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</si>
  <si>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</si>
  <si>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</si>
  <si>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</si>
  <si>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</si>
  <si>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</si>
  <si>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</si>
  <si>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</si>
  <si>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</si>
  <si>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</si>
  <si>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</si>
  <si>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</si>
  <si>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</si>
  <si>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</si>
  <si>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</si>
  <si>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</si>
  <si>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</si>
  <si>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</si>
  <si>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</si>
  <si>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</si>
  <si>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</si>
  <si>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</si>
  <si>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</si>
  <si>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</si>
  <si>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</si>
  <si>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</si>
  <si>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</si>
  <si>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</si>
  <si>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</si>
  <si>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</si>
  <si>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</si>
  <si>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</si>
  <si>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</si>
  <si>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</si>
  <si>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</si>
  <si>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</si>
  <si>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</si>
  <si>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</si>
  <si>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</si>
  <si>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</si>
  <si>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</si>
  <si>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</si>
  <si>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</si>
  <si>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</si>
  <si>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</si>
  <si>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</si>
  <si>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</si>
  <si>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</si>
  <si>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</si>
  <si>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</si>
  <si>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</si>
  <si>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</si>
  <si>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</si>
  <si>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</si>
  <si>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</si>
  <si>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</si>
  <si>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</si>
  <si>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</si>
  <si>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</si>
  <si>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</si>
  <si>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</si>
  <si>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</si>
  <si>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</si>
  <si>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</si>
  <si>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</si>
  <si>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</si>
  <si>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</si>
  <si>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</si>
  <si>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</si>
  <si>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</si>
  <si>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</si>
  <si>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</si>
  <si>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</si>
  <si>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</si>
  <si>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</si>
  <si>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</si>
  <si>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</si>
  <si>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</si>
  <si>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</si>
  <si>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</si>
  <si>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</si>
  <si>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</si>
  <si>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</si>
  <si>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</si>
  <si>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</si>
  <si>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</si>
  <si>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</si>
  <si>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</si>
  <si>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</si>
  <si>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</si>
  <si>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</si>
  <si>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</si>
  <si>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</si>
  <si>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</si>
  <si>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</si>
  <si>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</si>
  <si>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</si>
  <si>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</si>
  <si>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</si>
  <si>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</si>
  <si>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</si>
  <si>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</si>
  <si>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</si>
  <si>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</si>
  <si>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</si>
  <si>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</si>
  <si>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</si>
  <si>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</si>
  <si>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</si>
  <si>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</si>
  <si>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</si>
  <si>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</si>
  <si>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</si>
  <si>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</si>
  <si>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</si>
  <si>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</si>
  <si>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</si>
  <si>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</si>
  <si>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</si>
  <si>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</si>
  <si>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</si>
  <si>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</si>
  <si>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</si>
  <si>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</si>
  <si>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</si>
  <si>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</si>
  <si>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</si>
  <si>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</si>
  <si>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</si>
  <si>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</si>
  <si>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</si>
  <si>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</si>
  <si>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</si>
  <si>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</si>
  <si>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</si>
  <si>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</si>
  <si>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</si>
  <si>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</si>
  <si>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</si>
  <si>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</si>
  <si>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</si>
  <si>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</si>
  <si>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</si>
  <si>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</si>
  <si>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</si>
  <si>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</si>
  <si>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</si>
  <si>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</si>
  <si>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</si>
  <si>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</si>
  <si>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</si>
  <si>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</si>
  <si>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</si>
  <si>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</si>
  <si>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</si>
  <si>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</si>
  <si>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</si>
  <si>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</si>
  <si>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</si>
  <si>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</si>
  <si>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</si>
  <si>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</si>
  <si>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</si>
  <si>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</si>
  <si>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</si>
  <si>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</si>
  <si>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</si>
  <si>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</si>
  <si>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</si>
  <si>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</si>
  <si>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</si>
  <si>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</si>
  <si>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</si>
  <si>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</si>
  <si>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</si>
  <si>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</si>
  <si>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</si>
  <si>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</si>
  <si>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</si>
  <si>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</si>
  <si>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</si>
  <si>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</si>
  <si>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</si>
  <si>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</si>
  <si>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</si>
  <si>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</si>
  <si>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</si>
  <si>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</si>
  <si>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</si>
  <si>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</si>
  <si>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</si>
  <si>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</si>
  <si>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</si>
  <si>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</si>
  <si>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</si>
  <si>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</si>
  <si>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</si>
  <si>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</si>
  <si>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</si>
  <si>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</si>
  <si>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</si>
  <si>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</si>
  <si>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</si>
  <si>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</si>
  <si>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</si>
  <si>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</si>
  <si>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</si>
  <si>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</si>
  <si>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</si>
  <si>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</si>
  <si>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</si>
  <si>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</si>
  <si>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</si>
  <si>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</si>
  <si>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</si>
  <si>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</si>
  <si>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</si>
  <si>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</si>
  <si>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</si>
  <si>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</si>
  <si>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</si>
  <si>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</si>
  <si>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</si>
  <si>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</si>
  <si>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</si>
  <si>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</si>
  <si>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</si>
  <si>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</si>
  <si>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</si>
  <si>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</si>
  <si>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</si>
  <si>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</si>
  <si>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</si>
  <si>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</si>
  <si>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</si>
  <si>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</si>
  <si>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</si>
  <si>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</si>
  <si>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</si>
  <si>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</si>
  <si>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</si>
  <si>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</si>
  <si>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</si>
  <si>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</si>
  <si>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</si>
  <si>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</si>
  <si>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</si>
  <si>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</si>
  <si>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</si>
  <si>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</si>
  <si>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</si>
  <si>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</si>
  <si>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</si>
  <si>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</si>
  <si>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</si>
  <si>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</si>
  <si>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</si>
  <si>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</si>
  <si>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</si>
  <si>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</si>
  <si>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</si>
  <si>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</si>
  <si>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</si>
  <si>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</si>
  <si>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</si>
  <si>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</si>
  <si>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</si>
  <si>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</si>
  <si>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</si>
  <si>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</si>
  <si>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</si>
  <si>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</si>
  <si>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</si>
  <si>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</si>
  <si>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</si>
  <si>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</si>
  <si>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</si>
  <si>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</si>
  <si>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</si>
  <si>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</si>
  <si>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</si>
  <si>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</si>
  <si>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</si>
  <si>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</si>
  <si>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</si>
  <si>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</si>
  <si>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</si>
  <si>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</si>
  <si>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</si>
  <si>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</si>
  <si>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</si>
  <si>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</si>
  <si>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</si>
  <si>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</si>
  <si>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</si>
  <si>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</si>
  <si>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</si>
  <si>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</si>
  <si>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</si>
  <si>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</si>
  <si>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</si>
  <si>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</si>
  <si>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</si>
  <si>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</si>
  <si>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</si>
  <si>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</si>
  <si>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</si>
  <si>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</si>
  <si>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</si>
  <si>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</si>
  <si>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</si>
  <si>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</si>
  <si>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</si>
  <si>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</si>
  <si>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</si>
  <si>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</si>
  <si>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</si>
  <si>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</si>
  <si>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</si>
  <si>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</si>
  <si>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</si>
  <si>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</si>
  <si>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</si>
  <si>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</si>
  <si>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</si>
  <si>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</si>
  <si>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</si>
  <si>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</si>
  <si>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</si>
  <si>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</si>
  <si>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</si>
  <si>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</si>
  <si>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</si>
  <si>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</si>
  <si>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</si>
  <si>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</si>
  <si>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</si>
  <si>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</si>
  <si>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</si>
  <si>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</si>
  <si>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</si>
  <si>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</si>
  <si>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</si>
  <si>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</si>
  <si>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</si>
  <si>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</si>
  <si>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</si>
  <si>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</si>
  <si>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</si>
  <si>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</si>
  <si>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</si>
  <si>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</si>
  <si>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</si>
  <si>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</si>
  <si>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</si>
  <si>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</si>
  <si>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</si>
  <si>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</si>
  <si>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</si>
  <si>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</si>
  <si>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</si>
  <si>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</si>
  <si>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</si>
  <si>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</si>
  <si>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</si>
  <si>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</si>
  <si>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</si>
  <si>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</si>
  <si>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</si>
  <si>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</si>
  <si>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</si>
  <si>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</si>
  <si>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</si>
  <si>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</si>
  <si>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</si>
  <si>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</si>
  <si>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</si>
  <si>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</si>
  <si>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</si>
  <si>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</si>
  <si>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</si>
  <si>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</si>
  <si>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</si>
  <si>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</si>
  <si>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</si>
  <si>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</si>
  <si>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</si>
  <si>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</si>
  <si>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</si>
  <si>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</si>
  <si>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</si>
  <si>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</si>
  <si>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</si>
  <si>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</si>
  <si>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</si>
  <si>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</si>
  <si>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</si>
  <si>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</si>
  <si>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</si>
  <si>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</si>
  <si>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</si>
  <si>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</si>
  <si>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</si>
  <si>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</si>
  <si>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</si>
  <si>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</si>
  <si>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</si>
  <si>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</si>
  <si>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</si>
  <si>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</si>
  <si>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</si>
  <si>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</si>
  <si>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</si>
  <si>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</si>
  <si>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</si>
  <si>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</si>
  <si>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</si>
  <si>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</si>
  <si>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</si>
  <si>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</si>
  <si>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</si>
  <si>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</si>
  <si>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</si>
  <si>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</si>
  <si>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</si>
  <si>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</si>
  <si>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</si>
  <si>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</si>
  <si>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</si>
  <si>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</si>
  <si>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</si>
  <si>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</si>
  <si>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</si>
  <si>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</si>
  <si>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</si>
  <si>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</si>
  <si>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</si>
  <si>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</si>
  <si>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</si>
  <si>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</si>
  <si>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</si>
  <si>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</si>
  <si>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</si>
  <si>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</si>
  <si>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</si>
  <si>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</si>
  <si>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</si>
  <si>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</si>
  <si>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</si>
  <si>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</si>
  <si>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</si>
  <si>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</si>
  <si>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</si>
  <si>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</si>
  <si>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</si>
  <si>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</si>
  <si>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</si>
  <si>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</si>
  <si>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</si>
  <si>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</si>
  <si>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</si>
  <si>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</si>
  <si>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</si>
  <si>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</si>
  <si>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</si>
  <si>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</si>
  <si>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</si>
  <si>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</si>
  <si>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</si>
  <si>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</si>
  <si>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</si>
  <si>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</si>
  <si>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</si>
  <si>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</si>
  <si>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</si>
  <si>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</si>
  <si>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</si>
  <si>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</si>
  <si>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</si>
  <si>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</si>
  <si>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</si>
  <si>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</si>
  <si>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</si>
  <si>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</si>
  <si>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</si>
  <si>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</si>
  <si>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</si>
  <si>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</si>
  <si>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</si>
  <si>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</si>
  <si>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</si>
  <si>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</si>
  <si>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</si>
  <si>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</si>
  <si>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</si>
  <si>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</si>
  <si>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</si>
  <si>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</si>
  <si>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</si>
  <si>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</si>
  <si>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</si>
  <si>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</si>
  <si>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</si>
  <si>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</si>
  <si>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</si>
  <si>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</si>
  <si>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</si>
  <si>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</si>
  <si>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</si>
  <si>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</si>
  <si>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</si>
  <si>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</si>
  <si>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</si>
  <si>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</si>
  <si>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</si>
  <si>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</si>
  <si>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</si>
  <si>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</si>
  <si>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</si>
  <si>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</si>
  <si>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</si>
  <si>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</si>
  <si>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</si>
  <si>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</si>
  <si>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</si>
  <si>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</si>
  <si>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</si>
  <si>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</si>
  <si>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</si>
  <si>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</si>
  <si>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</si>
  <si>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</si>
  <si>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</si>
  <si>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</si>
  <si>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</si>
  <si>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</si>
  <si>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</si>
  <si>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</si>
  <si>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</si>
  <si>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</si>
  <si>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</si>
  <si>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</si>
  <si>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</si>
  <si>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</si>
  <si>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</si>
  <si>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</si>
  <si>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</si>
  <si>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</si>
  <si>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</si>
  <si>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</si>
  <si>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</si>
  <si>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</si>
  <si>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</si>
  <si>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</si>
  <si>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</si>
  <si>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</si>
  <si>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</si>
  <si>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</si>
  <si>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</si>
  <si>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</si>
  <si>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</si>
  <si>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</si>
  <si>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</si>
  <si>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</si>
  <si>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</si>
  <si>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</si>
  <si>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</si>
  <si>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</si>
  <si>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</si>
  <si>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</si>
  <si>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</si>
  <si>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</si>
  <si>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</si>
  <si>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</si>
  <si>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</si>
  <si>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</si>
  <si>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</si>
  <si>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</si>
  <si>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</si>
  <si>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</si>
  <si>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</si>
  <si>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</si>
  <si>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</si>
  <si>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</si>
  <si>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</si>
  <si>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</si>
  <si>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</si>
  <si>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</si>
  <si>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</si>
  <si>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</si>
  <si>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</si>
  <si>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</si>
  <si>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</si>
  <si>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</si>
  <si>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</si>
  <si>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</si>
  <si>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</si>
  <si>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</si>
  <si>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</si>
  <si>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</si>
  <si>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</si>
  <si>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</si>
  <si>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</si>
  <si>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</si>
  <si>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</si>
  <si>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</si>
  <si>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</si>
  <si>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</si>
  <si>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</si>
  <si>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</si>
  <si>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</si>
  <si>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</si>
  <si>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</si>
  <si>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</si>
  <si>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</si>
  <si>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</si>
  <si>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</si>
  <si>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</si>
  <si>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</si>
  <si>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</si>
  <si>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</si>
  <si>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</si>
  <si>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</si>
  <si>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</si>
  <si>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</si>
  <si>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</si>
  <si>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</si>
  <si>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</si>
  <si>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</si>
  <si>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</si>
  <si>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</si>
  <si>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</si>
  <si>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</si>
  <si>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</si>
  <si>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</si>
  <si>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</si>
  <si>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</si>
  <si>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</si>
  <si>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</si>
  <si>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</si>
  <si>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</si>
  <si>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</si>
  <si>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</si>
  <si>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</si>
  <si>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</si>
  <si>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</si>
  <si>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</si>
  <si>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</si>
  <si>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</si>
  <si>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</si>
  <si>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</si>
  <si>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</si>
  <si>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</si>
  <si>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</si>
  <si>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</si>
  <si>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</si>
  <si>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</si>
  <si>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</si>
  <si>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</si>
  <si>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</si>
  <si>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</si>
  <si>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</si>
  <si>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</si>
  <si>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</si>
  <si>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</si>
  <si>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</si>
  <si>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</si>
  <si>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</si>
  <si>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</si>
  <si>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</si>
  <si>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</si>
  <si>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</si>
  <si>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</si>
  <si>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</si>
  <si>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</si>
  <si>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</si>
  <si>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</si>
  <si>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</si>
  <si>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</si>
  <si>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</si>
  <si>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</si>
  <si>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</si>
  <si>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</si>
  <si>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</si>
  <si>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</si>
  <si>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</si>
  <si>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</si>
  <si>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</si>
  <si>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</si>
  <si>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</si>
  <si>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</si>
  <si>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</si>
  <si>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</si>
  <si>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</si>
  <si>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</si>
  <si>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</si>
  <si>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</si>
  <si>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</si>
  <si>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</si>
  <si>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</si>
  <si>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</si>
  <si>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</si>
  <si>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</si>
  <si>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</si>
  <si>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</si>
  <si>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</si>
  <si>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</si>
  <si>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</si>
  <si>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</si>
  <si>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</si>
  <si>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</si>
  <si>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</si>
  <si>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</si>
  <si>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</si>
  <si>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</si>
  <si>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</si>
  <si>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</si>
  <si>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</si>
  <si>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</si>
  <si>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</si>
  <si>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</si>
  <si>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</si>
  <si>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</si>
  <si>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</si>
  <si>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</si>
  <si>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</si>
  <si>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</si>
  <si>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</si>
  <si>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</si>
  <si>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</si>
  <si>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</si>
  <si>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</si>
  <si>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</si>
  <si>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</si>
  <si>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</si>
  <si>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</si>
  <si>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</si>
  <si>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</si>
  <si>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</si>
  <si>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</si>
  <si>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</si>
  <si>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</si>
  <si>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</si>
  <si>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</si>
  <si>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</si>
  <si>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</si>
  <si>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</si>
  <si>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</si>
  <si>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</si>
  <si>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</si>
  <si>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</si>
  <si>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</si>
  <si>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</si>
  <si>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</si>
  <si>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</si>
  <si>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</si>
  <si>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</si>
  <si>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</si>
  <si>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</si>
  <si>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</si>
  <si>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</si>
  <si>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</si>
  <si>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</si>
  <si>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</si>
  <si>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</si>
  <si>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</si>
  <si>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</si>
  <si>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</si>
  <si>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</si>
  <si>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</si>
  <si>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</si>
  <si>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</si>
  <si>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</si>
  <si>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</si>
  <si>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</si>
  <si>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</si>
  <si>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</si>
  <si>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</si>
  <si>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</si>
  <si>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</si>
  <si>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</si>
  <si>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</si>
  <si>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</si>
  <si>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</si>
  <si>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</si>
  <si>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</si>
  <si>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</si>
  <si>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</si>
  <si>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</si>
  <si>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</si>
  <si>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</si>
  <si>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</si>
  <si>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</si>
  <si>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</si>
  <si>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</si>
  <si>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</si>
  <si>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</si>
  <si>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</si>
  <si>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</si>
  <si>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</si>
  <si>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</si>
  <si>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</si>
  <si>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</si>
  <si>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</si>
  <si>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</si>
  <si>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</si>
  <si>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</si>
  <si>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</si>
  <si>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</si>
  <si>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</si>
  <si>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</si>
  <si>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</si>
  <si>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</si>
  <si>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</si>
  <si>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</si>
  <si>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</si>
  <si>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</si>
  <si>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</si>
  <si>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</si>
  <si>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</si>
  <si>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</si>
  <si>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</si>
  <si>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</si>
  <si>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</si>
  <si>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</si>
  <si>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</si>
  <si>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</si>
  <si>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</si>
  <si>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</si>
  <si>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</si>
  <si>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</si>
  <si>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</si>
  <si>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</si>
  <si>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</si>
  <si>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</si>
  <si>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</si>
  <si>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</si>
  <si>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</si>
  <si>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</si>
  <si>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</si>
  <si>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</si>
  <si>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</si>
  <si>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</si>
  <si>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</si>
  <si>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</si>
  <si>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</si>
  <si>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</si>
  <si>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</si>
  <si>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</si>
  <si>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</si>
  <si>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</si>
  <si>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</si>
  <si>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</si>
  <si>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</si>
  <si>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</si>
  <si>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</si>
  <si>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</si>
  <si>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</si>
  <si>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</si>
  <si>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</si>
  <si>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</si>
  <si>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</si>
  <si>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</si>
  <si>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</si>
  <si>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</si>
  <si>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</si>
  <si>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</si>
  <si>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</si>
  <si>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</si>
  <si>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</si>
  <si>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</si>
  <si>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</si>
  <si>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</si>
  <si>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</si>
  <si>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</si>
  <si>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</si>
  <si>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</si>
  <si>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</si>
  <si>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</si>
  <si>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</si>
  <si>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</si>
  <si>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</si>
  <si>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</si>
  <si>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</si>
  <si>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</si>
  <si>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</si>
  <si>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</si>
  <si>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</si>
  <si>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</si>
  <si>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</si>
  <si>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</si>
  <si>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</si>
  <si>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</si>
  <si>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</si>
  <si>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</si>
  <si>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</si>
  <si>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</si>
  <si>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</si>
  <si>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</si>
  <si>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</si>
  <si>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</si>
  <si>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</si>
  <si>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</si>
  <si>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</si>
  <si>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</si>
  <si>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</si>
  <si>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</si>
  <si>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</si>
  <si>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</si>
  <si>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</si>
  <si>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</si>
  <si>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</si>
  <si>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</si>
  <si>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</si>
  <si>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</si>
  <si>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</si>
  <si>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</si>
  <si>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</si>
  <si>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</si>
  <si>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</si>
  <si>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</si>
  <si>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</si>
  <si>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</si>
  <si>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</si>
  <si>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</si>
  <si>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</si>
  <si>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</si>
  <si>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</si>
  <si>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</si>
  <si>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</si>
  <si>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</si>
  <si>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</si>
  <si>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</si>
  <si>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</si>
  <si>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</si>
  <si>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</si>
  <si>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</si>
  <si>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</si>
  <si>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</si>
  <si>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</si>
  <si>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</si>
  <si>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</si>
  <si>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</si>
  <si>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</si>
  <si>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</si>
  <si>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</si>
  <si>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</si>
  <si>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</si>
  <si>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</si>
  <si>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</si>
  <si>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</si>
  <si>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</si>
  <si>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</si>
  <si>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</si>
  <si>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</si>
  <si>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</si>
  <si>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</si>
  <si>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</si>
  <si>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</si>
  <si>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</si>
  <si>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</si>
  <si>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</si>
  <si>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</si>
  <si>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</si>
  <si>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</si>
  <si>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</si>
  <si>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</si>
  <si>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</si>
  <si>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</si>
  <si>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</si>
  <si>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</si>
  <si>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</si>
  <si>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</si>
  <si>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</si>
  <si>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</si>
  <si>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</si>
  <si>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</si>
  <si>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</si>
  <si>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</si>
  <si>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</si>
  <si>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</si>
  <si>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</si>
  <si>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</si>
  <si>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</si>
  <si>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</si>
  <si>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</si>
  <si>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</si>
  <si>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</si>
  <si>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</si>
  <si>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</si>
  <si>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</si>
  <si>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</si>
  <si>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</si>
  <si>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</si>
  <si>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</si>
  <si>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</si>
  <si>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</si>
  <si>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</si>
  <si>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</si>
  <si>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</si>
  <si>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</si>
  <si>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</si>
  <si>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</si>
  <si>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</si>
  <si>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</si>
  <si>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</si>
  <si>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</si>
  <si>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</si>
  <si>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</si>
  <si>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</si>
  <si>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</si>
  <si>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</si>
  <si>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</si>
  <si>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</si>
  <si>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</si>
  <si>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</si>
  <si>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</si>
  <si>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</si>
  <si>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</si>
  <si>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</si>
  <si>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</si>
  <si>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</si>
  <si>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</si>
  <si>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</si>
  <si>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</si>
  <si>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</si>
  <si>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</si>
  <si>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</si>
  <si>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</si>
  <si>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</si>
  <si>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</si>
  <si>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</si>
  <si>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</si>
  <si>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</si>
  <si>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</si>
  <si>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</si>
  <si>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</si>
  <si>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</si>
  <si>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</si>
  <si>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</si>
  <si>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</si>
  <si>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</si>
  <si>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</si>
  <si>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</si>
  <si>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</si>
  <si>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</si>
  <si>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</si>
  <si>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</si>
  <si>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</si>
  <si>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</si>
  <si>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</si>
  <si>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</si>
  <si>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</si>
  <si>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</si>
  <si>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</si>
  <si>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</si>
  <si>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</si>
  <si>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</si>
  <si>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</si>
  <si>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</si>
  <si>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</si>
  <si>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</si>
  <si>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</si>
  <si>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</si>
  <si>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</si>
  <si>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</si>
  <si>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</si>
  <si>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</si>
  <si>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</si>
  <si>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</si>
  <si>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</si>
  <si>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</si>
  <si>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</si>
  <si>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</si>
  <si>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</si>
  <si>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</si>
  <si>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</si>
  <si>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</si>
  <si>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</si>
  <si>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</si>
  <si>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</si>
  <si>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</si>
  <si>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</si>
  <si>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</si>
  <si>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</si>
  <si>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</si>
  <si>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</si>
  <si>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</si>
  <si>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</si>
  <si>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</si>
  <si>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</si>
  <si>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</si>
  <si>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</si>
  <si>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</si>
  <si>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</si>
  <si>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</si>
  <si>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</si>
  <si>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</si>
  <si>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</si>
  <si>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</si>
  <si>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</si>
  <si>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</si>
  <si>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</si>
  <si>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</si>
  <si>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</si>
  <si>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</si>
  <si>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</si>
  <si>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</si>
  <si>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</si>
  <si>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</si>
  <si>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</si>
  <si>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</si>
  <si>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</si>
  <si>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</si>
  <si>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</si>
  <si>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</si>
  <si>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</si>
  <si>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</si>
  <si>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</si>
  <si>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</si>
  <si>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</si>
  <si>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</si>
  <si>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</si>
  <si>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</si>
  <si>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</si>
  <si>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</si>
  <si>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</si>
  <si>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</si>
  <si>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</si>
  <si>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</si>
  <si>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</si>
  <si>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</si>
  <si>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</si>
  <si>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</si>
  <si>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</si>
  <si>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</si>
  <si>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</si>
  <si>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</si>
  <si>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</si>
  <si>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</si>
  <si>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</si>
  <si>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</si>
  <si>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</si>
  <si>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</si>
  <si>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</si>
  <si>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</si>
  <si>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</si>
  <si>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</si>
  <si>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</si>
  <si>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</si>
  <si>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</si>
  <si>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</si>
  <si>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</si>
  <si>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</si>
  <si>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</si>
  <si>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</si>
  <si>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</si>
  <si>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</si>
  <si>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</si>
  <si>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</si>
  <si>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</si>
  <si>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</si>
  <si>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</si>
  <si>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</si>
  <si>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</si>
  <si>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</si>
  <si>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</si>
  <si>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</si>
  <si>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</si>
  <si>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</si>
  <si>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</si>
  <si>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</si>
  <si>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</si>
  <si>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</si>
  <si>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</si>
  <si>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</si>
  <si>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</si>
  <si>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</si>
  <si>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</si>
  <si>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</si>
  <si>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</si>
  <si>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</si>
  <si>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</si>
  <si>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</si>
  <si>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</si>
  <si>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</si>
  <si>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</si>
  <si>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</si>
  <si>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</si>
  <si>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</si>
  <si>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</si>
  <si>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</si>
  <si>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</si>
  <si>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</si>
  <si>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</si>
  <si>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</si>
  <si>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</si>
  <si>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</si>
  <si>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</si>
  <si>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</si>
  <si>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</si>
  <si>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</si>
  <si>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</si>
  <si>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</si>
  <si>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</si>
  <si>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</si>
  <si>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</si>
  <si>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</si>
  <si>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</si>
  <si>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</si>
  <si>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</si>
  <si>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</si>
  <si>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</si>
  <si>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</si>
  <si>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</si>
  <si>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</si>
  <si>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</si>
  <si>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</si>
  <si>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</si>
  <si>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</si>
  <si>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</si>
  <si>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</si>
  <si>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</si>
  <si>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</si>
  <si>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</si>
  <si>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</si>
  <si>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</si>
  <si>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</si>
  <si>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</si>
  <si>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</si>
  <si>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</si>
  <si>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</si>
  <si>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</si>
  <si>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</si>
  <si>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</si>
  <si>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</si>
  <si>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</si>
  <si>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</si>
  <si>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</si>
  <si>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</si>
  <si>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</si>
  <si>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</si>
  <si>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</si>
  <si>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</si>
  <si>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</si>
  <si>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</si>
  <si>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</si>
  <si>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</si>
  <si>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</si>
  <si>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</si>
  <si>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</si>
  <si>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</si>
  <si>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</si>
  <si>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</si>
  <si>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</si>
  <si>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</si>
  <si>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</si>
  <si>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</si>
  <si>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</si>
  <si>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</si>
  <si>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</si>
  <si>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</si>
  <si>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</si>
  <si>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</si>
  <si>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</si>
  <si>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</si>
  <si>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</si>
  <si>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</si>
  <si>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</si>
  <si>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</si>
  <si>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</si>
  <si>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</si>
  <si>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</si>
  <si>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</si>
  <si>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</si>
  <si>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</si>
  <si>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</si>
  <si>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</si>
  <si>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</si>
  <si>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</si>
  <si>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</si>
  <si>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</si>
  <si>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</si>
  <si>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</si>
  <si>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</si>
  <si>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</si>
  <si>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</si>
  <si>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</si>
  <si>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</si>
  <si>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</si>
  <si>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</si>
  <si>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</si>
  <si>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</si>
  <si>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</si>
  <si>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</si>
  <si>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</si>
  <si>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</si>
  <si>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</si>
  <si>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</si>
  <si>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</si>
  <si>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</si>
  <si>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</si>
  <si>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</si>
  <si>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</si>
  <si>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</si>
  <si>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</si>
  <si>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</si>
  <si>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</si>
  <si>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</si>
  <si>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</si>
  <si>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</si>
  <si>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</si>
  <si>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</si>
  <si>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</si>
  <si>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</si>
  <si>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</si>
  <si>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</si>
  <si>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</si>
  <si>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</si>
  <si>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</si>
  <si>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</si>
  <si>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</si>
  <si>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</si>
  <si>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</si>
  <si>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</si>
  <si>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</si>
  <si>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</si>
  <si>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</si>
  <si>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</si>
  <si>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</si>
  <si>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</si>
  <si>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</si>
  <si>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</si>
  <si>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</si>
  <si>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</si>
  <si>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</si>
  <si>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</si>
  <si>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</si>
  <si>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</si>
  <si>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</si>
  <si>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</si>
  <si>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</si>
  <si>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</si>
  <si>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</si>
  <si>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</si>
  <si>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</si>
  <si>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</si>
  <si>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</si>
  <si>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</si>
  <si>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</si>
  <si>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</si>
  <si>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</si>
  <si>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</si>
  <si>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</si>
  <si>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</si>
  <si>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</si>
  <si>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</si>
  <si>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</si>
  <si>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</si>
  <si>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</si>
  <si>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</si>
  <si>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</si>
  <si>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</si>
  <si>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</si>
  <si>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</si>
  <si>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</si>
  <si>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</si>
  <si>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</si>
  <si>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</si>
  <si>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</si>
  <si>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</si>
  <si>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</si>
  <si>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</si>
  <si>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</si>
  <si>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</si>
  <si>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</si>
  <si>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</si>
  <si>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</si>
  <si>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</si>
  <si>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</si>
  <si>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</si>
  <si>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</si>
  <si>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</si>
  <si>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</si>
  <si>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</si>
  <si>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</si>
  <si>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</si>
  <si>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</si>
  <si>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</si>
  <si>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</si>
  <si>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</si>
  <si>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</si>
  <si>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</si>
  <si>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</si>
  <si>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</si>
  <si>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</si>
  <si>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</si>
  <si>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</si>
  <si>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</si>
  <si>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</si>
  <si>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</si>
  <si>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</si>
  <si>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</si>
  <si>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</si>
  <si>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</si>
  <si>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</si>
  <si>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</si>
  <si>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</si>
  <si>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</si>
  <si>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</si>
  <si>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</si>
  <si>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</si>
  <si>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</si>
  <si>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</si>
  <si>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</si>
  <si>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</si>
  <si>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</si>
  <si>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</si>
  <si>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</si>
  <si>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</si>
  <si>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</si>
  <si>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</si>
  <si>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</si>
  <si>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</si>
  <si>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</si>
  <si>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</si>
  <si>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</si>
  <si>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</si>
  <si>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</si>
  <si>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</si>
  <si>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</si>
  <si>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</si>
  <si>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</si>
  <si>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</si>
  <si>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</si>
  <si>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</si>
  <si>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</si>
  <si>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</si>
  <si>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</si>
  <si>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</si>
  <si>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</si>
  <si>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</si>
  <si>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</si>
  <si>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</si>
  <si>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</si>
  <si>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</si>
  <si>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</si>
  <si>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</si>
  <si>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</si>
  <si>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</si>
  <si>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</si>
  <si>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</si>
  <si>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</si>
  <si>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</si>
  <si>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</si>
  <si>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</si>
  <si>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</si>
  <si>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</si>
  <si>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</si>
  <si>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</si>
  <si>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</si>
  <si>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</si>
  <si>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</si>
  <si>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</si>
  <si>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</si>
  <si>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</si>
  <si>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</si>
  <si>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</si>
  <si>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</si>
  <si>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</si>
  <si>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</si>
  <si>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</si>
  <si>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</si>
  <si>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</si>
  <si>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</si>
  <si>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</si>
  <si>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</si>
  <si>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</si>
  <si>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</si>
  <si>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</si>
  <si>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</si>
  <si>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</si>
  <si>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</si>
  <si>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</si>
  <si>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</si>
  <si>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</si>
  <si>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</si>
  <si>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</si>
  <si>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</si>
  <si>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</si>
  <si>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</si>
  <si>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</si>
  <si>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</si>
  <si>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</si>
  <si>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</si>
  <si>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</si>
  <si>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</si>
  <si>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</si>
  <si>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</si>
  <si>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</si>
  <si>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</si>
  <si>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</si>
  <si>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</si>
  <si>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</si>
  <si>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</si>
  <si>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</si>
  <si>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</si>
  <si>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</si>
  <si>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</si>
  <si>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</si>
  <si>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</si>
  <si>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</si>
  <si>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</si>
  <si>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</si>
  <si>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</si>
  <si>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</si>
  <si>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</si>
  <si>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</si>
  <si>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</si>
  <si>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</si>
  <si>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</si>
  <si>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</si>
  <si>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</si>
  <si>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</si>
  <si>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</si>
  <si>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</si>
  <si>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</si>
  <si>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</si>
  <si>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</si>
  <si>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</si>
  <si>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</si>
  <si>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</si>
  <si>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</si>
  <si>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</si>
  <si>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</si>
  <si>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</si>
  <si>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</si>
  <si>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</si>
  <si>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</si>
  <si>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</si>
  <si>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</si>
  <si>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</si>
  <si>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</si>
  <si>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</si>
  <si>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</si>
  <si>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</si>
  <si>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</si>
  <si>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</si>
  <si>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</si>
  <si>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</si>
  <si>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</si>
  <si>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</si>
  <si>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</si>
  <si>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</si>
  <si>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</si>
  <si>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</si>
  <si>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</si>
  <si>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</si>
  <si>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</si>
  <si>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</si>
  <si>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</si>
  <si>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</si>
  <si>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</si>
  <si>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</si>
  <si>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</si>
  <si>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</si>
  <si>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</si>
  <si>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</si>
  <si>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</si>
  <si>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</si>
  <si>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</si>
  <si>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</si>
  <si>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</si>
  <si>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</si>
  <si>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</si>
  <si>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</si>
  <si>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</si>
  <si>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</si>
  <si>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</si>
  <si>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</si>
  <si>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</si>
  <si>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</si>
  <si>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</si>
  <si>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</si>
  <si>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</si>
  <si>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</si>
  <si>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</si>
  <si>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</si>
  <si>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</si>
  <si>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</si>
  <si>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</si>
  <si>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</si>
  <si>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</si>
  <si>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</si>
  <si>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</si>
  <si>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</si>
  <si>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</si>
  <si>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</si>
  <si>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</si>
  <si>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</si>
  <si>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</si>
  <si>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</si>
  <si>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</si>
  <si>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</si>
  <si>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</si>
  <si>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</si>
  <si>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</si>
  <si>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</si>
  <si>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</si>
  <si>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</si>
  <si>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</si>
  <si>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</si>
  <si>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</si>
  <si>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</si>
  <si>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</si>
  <si>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</si>
  <si>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</si>
  <si>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</si>
  <si>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</si>
  <si>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</si>
  <si>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</si>
  <si>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</si>
  <si>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</si>
  <si>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</si>
  <si>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</si>
  <si>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</si>
  <si>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</si>
  <si>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</si>
  <si>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</si>
  <si>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</si>
  <si>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</si>
  <si>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</si>
  <si>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</si>
  <si>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</si>
  <si>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</si>
  <si>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</si>
  <si>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</si>
  <si>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</si>
  <si>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</si>
  <si>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</si>
  <si>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</si>
  <si>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</si>
  <si>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</si>
  <si>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</si>
  <si>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</si>
  <si>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</si>
  <si>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</si>
  <si>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</si>
  <si>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</si>
  <si>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</si>
  <si>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</si>
  <si>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</si>
  <si>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</si>
  <si>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</si>
  <si>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</si>
  <si>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</si>
  <si>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</si>
  <si>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</si>
  <si>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</si>
  <si>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</si>
  <si>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</si>
  <si>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</si>
  <si>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</si>
  <si>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</si>
  <si>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</si>
  <si>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</si>
  <si>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</si>
  <si>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</si>
  <si>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</si>
  <si>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</si>
  <si>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</si>
  <si>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</si>
  <si>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</si>
  <si>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</si>
  <si>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</si>
  <si>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</si>
  <si>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</si>
  <si>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</si>
  <si>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</si>
  <si>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</si>
  <si>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</si>
  <si>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</si>
  <si>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</si>
  <si>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</si>
  <si>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</si>
  <si>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</si>
  <si>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</si>
  <si>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</si>
  <si>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</si>
  <si>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</si>
  <si>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</si>
  <si>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</si>
  <si>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</si>
  <si>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</si>
  <si>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</si>
  <si>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</si>
  <si>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</si>
  <si>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</si>
  <si>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</si>
  <si>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</si>
  <si>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</si>
  <si>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</si>
  <si>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</si>
  <si>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</si>
  <si>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</si>
  <si>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</si>
  <si>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</si>
  <si>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</si>
  <si>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</si>
  <si>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</si>
  <si>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</si>
  <si>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</si>
  <si>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</si>
  <si>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</si>
  <si>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</si>
  <si>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</si>
  <si>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</si>
  <si>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</si>
  <si>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</si>
  <si>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</si>
  <si>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</si>
  <si>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</si>
  <si>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</si>
  <si>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</si>
  <si>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</si>
  <si>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</si>
  <si>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</si>
  <si>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</si>
  <si>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</si>
  <si>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</si>
  <si>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</si>
  <si>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</si>
  <si>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</si>
  <si>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</si>
  <si>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</si>
  <si>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</si>
  <si>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</si>
  <si>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</si>
  <si>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</si>
  <si>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</si>
  <si>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</si>
  <si>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</si>
  <si>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</si>
  <si>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</si>
  <si>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</si>
  <si>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</si>
  <si>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</si>
  <si>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</si>
  <si>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</si>
  <si>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</si>
  <si>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</si>
  <si>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</si>
  <si>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</si>
  <si>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</si>
  <si>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</si>
  <si>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</si>
  <si>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</si>
  <si>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</si>
  <si>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</si>
  <si>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</si>
  <si>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</si>
  <si>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</si>
  <si>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</si>
  <si>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</si>
  <si>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</si>
  <si>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</si>
  <si>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</si>
  <si>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</si>
  <si>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</si>
  <si>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</si>
  <si>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</si>
  <si>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</si>
  <si>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</si>
  <si>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</si>
  <si>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</si>
  <si>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</si>
  <si>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</si>
  <si>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</si>
  <si>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</si>
  <si>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</si>
  <si>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</si>
  <si>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</si>
  <si>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</si>
  <si>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</si>
  <si>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</si>
  <si>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</si>
  <si>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</si>
  <si>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</si>
  <si>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</si>
  <si>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</si>
  <si>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</si>
  <si>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</si>
  <si>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</si>
  <si>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</si>
  <si>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</si>
  <si>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</si>
  <si>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</si>
  <si>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</si>
  <si>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</si>
  <si>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</si>
  <si>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</si>
  <si>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</si>
  <si>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</si>
  <si>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</si>
  <si>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</si>
  <si>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</si>
  <si>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</si>
  <si>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</si>
  <si>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</si>
  <si>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</si>
  <si>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</si>
  <si>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</si>
  <si>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</si>
  <si>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</si>
  <si>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</si>
  <si>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</si>
  <si>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</si>
  <si>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</si>
  <si>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</si>
  <si>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</si>
  <si>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</si>
  <si>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</si>
  <si>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</si>
  <si>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</si>
  <si>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</si>
  <si>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</si>
  <si>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</si>
  <si>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</si>
  <si>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</si>
  <si>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</si>
  <si>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</si>
  <si>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</si>
  <si>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</si>
  <si>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</si>
  <si>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</si>
  <si>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</si>
  <si>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</si>
  <si>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</si>
  <si>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</si>
  <si>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</si>
  <si>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</si>
  <si>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</si>
  <si>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</si>
  <si>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</si>
  <si>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</si>
  <si>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</si>
  <si>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</si>
  <si>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</si>
  <si>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</si>
  <si>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</si>
  <si>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</si>
  <si>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</si>
  <si>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</si>
  <si>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</si>
  <si>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</si>
  <si>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</si>
  <si>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</si>
  <si>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</si>
  <si>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</si>
  <si>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</si>
  <si>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</si>
  <si>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</si>
  <si>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</si>
  <si>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</si>
  <si>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</si>
  <si>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</si>
  <si>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</si>
  <si>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</si>
  <si>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</si>
  <si>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</si>
  <si>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</si>
  <si>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</si>
  <si>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</si>
  <si>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</si>
  <si>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</si>
  <si>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</si>
  <si>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</si>
  <si>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</si>
  <si>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</si>
  <si>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</si>
  <si>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</si>
  <si>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</si>
  <si>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</si>
  <si>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</si>
  <si>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</si>
  <si>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</si>
  <si>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</si>
  <si>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</si>
  <si>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</si>
  <si>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</si>
  <si>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</si>
  <si>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</si>
  <si>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</si>
  <si>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</si>
  <si>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</si>
  <si>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</si>
  <si>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</si>
  <si>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</si>
  <si>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</si>
  <si>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</si>
  <si>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</si>
  <si>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</si>
  <si>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</si>
  <si>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</si>
  <si>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</si>
  <si>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</si>
  <si>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</si>
  <si>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</si>
  <si>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</si>
  <si>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</si>
  <si>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</si>
  <si>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</si>
  <si>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</si>
  <si>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</si>
  <si>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</si>
  <si>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</si>
  <si>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</si>
  <si>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</si>
  <si>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</si>
  <si>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</si>
  <si>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</si>
  <si>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</si>
  <si>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</si>
  <si>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</si>
  <si>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</si>
  <si>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</si>
  <si>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</si>
  <si>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</si>
  <si>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</si>
  <si>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</si>
  <si>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</si>
  <si>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</si>
  <si>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</si>
  <si>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</si>
  <si>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</si>
  <si>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</si>
  <si>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</si>
  <si>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</si>
  <si>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</si>
  <si>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</si>
  <si>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</si>
  <si>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</si>
  <si>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</si>
  <si>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</si>
  <si>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</si>
  <si>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</si>
  <si>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</si>
  <si>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</si>
  <si>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</si>
  <si>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</si>
  <si>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</si>
  <si>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</si>
  <si>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</si>
  <si>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</si>
  <si>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</si>
  <si>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</si>
  <si>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</si>
  <si>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</si>
  <si>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</si>
  <si>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</si>
  <si>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</si>
  <si>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</si>
  <si>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</si>
  <si>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</si>
  <si>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</si>
  <si>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</si>
  <si>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</si>
  <si>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</si>
  <si>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</si>
  <si>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</si>
  <si>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</si>
  <si>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</si>
  <si>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</si>
  <si>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</si>
  <si>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</si>
  <si>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</si>
  <si>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</si>
  <si>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</si>
  <si>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</si>
  <si>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</si>
  <si>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</si>
  <si>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</si>
  <si>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</si>
  <si>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</si>
  <si>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</si>
  <si>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</si>
  <si>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</si>
  <si>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</si>
  <si>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</si>
  <si>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</si>
  <si>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</si>
  <si>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</si>
  <si>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</si>
  <si>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</si>
  <si>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</si>
  <si>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</si>
  <si>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</si>
  <si>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</si>
  <si>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</si>
  <si>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</si>
  <si>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</si>
  <si>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</si>
  <si>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</si>
  <si>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</si>
  <si>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</si>
  <si>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</si>
  <si>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</si>
  <si>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</si>
  <si>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</si>
  <si>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</si>
  <si>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</si>
  <si>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</si>
  <si>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</si>
  <si>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</si>
  <si>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</si>
  <si>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</si>
  <si>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</si>
  <si>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</si>
  <si>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</si>
  <si>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</si>
  <si>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</si>
  <si>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</si>
  <si>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</si>
  <si>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</si>
  <si>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</si>
  <si>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</si>
  <si>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</si>
  <si>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</si>
  <si>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</si>
  <si>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</si>
  <si>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</si>
  <si>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</si>
  <si>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</si>
  <si>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</si>
  <si>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</si>
  <si>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</si>
  <si>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</si>
  <si>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</si>
  <si>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</si>
  <si>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</si>
  <si>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</si>
  <si>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</si>
  <si>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</si>
  <si>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</si>
  <si>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</si>
  <si>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</si>
  <si>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</si>
  <si>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</si>
  <si>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</si>
  <si>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</si>
  <si>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</si>
  <si>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</si>
  <si>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</si>
  <si>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</si>
  <si>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</si>
  <si>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</si>
  <si>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</si>
  <si>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</si>
  <si>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</si>
  <si>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</si>
  <si>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</si>
  <si>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</si>
  <si>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</si>
  <si>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</si>
  <si>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</si>
  <si>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</si>
  <si>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</si>
  <si>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</si>
  <si>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</si>
  <si>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</si>
  <si>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</si>
  <si>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</si>
  <si>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</si>
  <si>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</si>
  <si>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</si>
  <si>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</si>
  <si>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</si>
  <si>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</si>
  <si>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</si>
  <si>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</si>
  <si>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</si>
  <si>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</si>
  <si>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</si>
  <si>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</si>
  <si>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</si>
  <si>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</si>
  <si>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</si>
  <si>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</si>
  <si>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</si>
  <si>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</si>
  <si>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</si>
  <si>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</si>
  <si>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</si>
  <si>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</si>
  <si>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</si>
  <si>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</si>
  <si>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</si>
  <si>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</si>
  <si>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</si>
  <si>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</si>
  <si>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</si>
  <si>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</si>
  <si>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</si>
  <si>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</si>
  <si>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</si>
  <si>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</si>
  <si>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</si>
  <si>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</si>
  <si>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</si>
  <si>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</si>
  <si>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</si>
  <si>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</si>
  <si>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</si>
  <si>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</si>
  <si>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</si>
  <si>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</si>
  <si>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</si>
  <si>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</si>
  <si>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</si>
  <si>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</si>
  <si>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</si>
  <si>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</si>
  <si>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</si>
  <si>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</si>
  <si>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</si>
  <si>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</si>
  <si>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</si>
  <si>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</si>
  <si>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</si>
  <si>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</si>
  <si>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</si>
  <si>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</si>
  <si>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</si>
  <si>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</si>
  <si>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</si>
  <si>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</si>
  <si>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</si>
  <si>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</si>
  <si>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</si>
  <si>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</si>
  <si>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</si>
  <si>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</si>
  <si>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</si>
  <si>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</si>
  <si>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</si>
  <si>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</si>
  <si>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</si>
  <si>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</si>
  <si>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</si>
  <si>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</si>
  <si>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</si>
  <si>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</si>
  <si>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</si>
  <si>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</si>
  <si>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</si>
  <si>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</si>
  <si>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</si>
  <si>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</si>
  <si>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</si>
  <si>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</si>
  <si>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</si>
  <si>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</si>
  <si>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</si>
  <si>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</si>
  <si>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</si>
  <si>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</si>
  <si>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</si>
  <si>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</si>
  <si>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</si>
  <si>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</si>
  <si>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</si>
  <si>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</si>
  <si>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</si>
  <si>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</si>
  <si>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</si>
  <si>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</si>
  <si>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</si>
  <si>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</si>
  <si>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</si>
  <si>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</si>
  <si>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</si>
  <si>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</si>
  <si>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</si>
  <si>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</si>
  <si>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</si>
  <si>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</si>
  <si>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</si>
  <si>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</si>
  <si>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</si>
  <si>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</si>
  <si>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</si>
  <si>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</si>
  <si>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</si>
  <si>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</si>
  <si>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</si>
  <si>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</si>
  <si>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</si>
  <si>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</si>
  <si>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</si>
  <si>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</si>
  <si>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</si>
  <si>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</si>
  <si>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</si>
  <si>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</si>
  <si>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</si>
  <si>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</si>
  <si>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</si>
  <si>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</si>
  <si>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</si>
  <si>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</si>
  <si>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</si>
  <si>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</si>
  <si>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</si>
  <si>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</si>
  <si>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</si>
  <si>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</si>
  <si>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</si>
  <si>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</si>
  <si>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</si>
  <si>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</si>
  <si>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</si>
  <si>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</si>
  <si>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</si>
  <si>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</si>
  <si>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</si>
  <si>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</si>
  <si>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</si>
  <si>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</si>
  <si>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</si>
  <si>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</si>
  <si>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</si>
  <si>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</si>
  <si>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</si>
  <si>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</si>
  <si>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</si>
  <si>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</si>
  <si>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</si>
  <si>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</si>
  <si>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</si>
  <si>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</si>
  <si>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</si>
  <si>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</si>
  <si>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</si>
  <si>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</si>
  <si>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</si>
  <si>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</si>
  <si>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</si>
  <si>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</si>
  <si>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</si>
  <si>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</si>
  <si>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</si>
  <si>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</si>
  <si>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</si>
  <si>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</si>
  <si>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</si>
  <si>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</si>
  <si>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</si>
  <si>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</si>
  <si>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</si>
  <si>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</si>
  <si>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</si>
  <si>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</si>
  <si>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</si>
  <si>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</si>
  <si>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</si>
  <si>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</si>
  <si>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</si>
  <si>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</si>
  <si>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</si>
  <si>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</si>
  <si>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</si>
  <si>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</si>
  <si>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</si>
  <si>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</si>
  <si>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</si>
  <si>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</si>
  <si>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</si>
  <si>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</si>
  <si>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</si>
  <si>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</si>
  <si>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</si>
  <si>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</si>
  <si>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</si>
  <si>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</si>
  <si>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</si>
  <si>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</si>
  <si>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</si>
  <si>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</si>
  <si>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</si>
  <si>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</si>
  <si>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</si>
  <si>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</si>
  <si>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</si>
  <si>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</si>
  <si>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</si>
  <si>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</si>
  <si>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</si>
  <si>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</si>
  <si>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</si>
  <si>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</si>
  <si>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</si>
  <si>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</si>
  <si>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</si>
  <si>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</si>
  <si>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</si>
  <si>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</si>
  <si>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</si>
  <si>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</si>
  <si>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</si>
  <si>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</si>
  <si>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</si>
  <si>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</si>
  <si>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</si>
  <si>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</si>
  <si>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</si>
  <si>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</si>
  <si>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</si>
  <si>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</si>
  <si>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</si>
  <si>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</si>
  <si>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</si>
  <si>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</si>
  <si>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</si>
  <si>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</si>
  <si>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</si>
  <si>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</si>
  <si>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</si>
  <si>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</si>
  <si>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</si>
  <si>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</si>
  <si>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</si>
  <si>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</si>
  <si>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</si>
  <si>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</si>
  <si>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</si>
  <si>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</si>
  <si>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</si>
  <si>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</si>
  <si>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</si>
  <si>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</si>
  <si>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</si>
  <si>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</si>
  <si>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</si>
  <si>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</si>
  <si>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</si>
  <si>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</si>
  <si>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</si>
  <si>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</si>
  <si>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</si>
  <si>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</si>
  <si>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</si>
  <si>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</si>
  <si>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</si>
  <si>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</si>
  <si>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</si>
  <si>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</si>
  <si>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</si>
  <si>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</si>
  <si>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</si>
  <si>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</si>
  <si>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</si>
  <si>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</si>
  <si>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</si>
  <si>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</si>
  <si>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</si>
  <si>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</si>
  <si>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</si>
  <si>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</si>
  <si>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</si>
  <si>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</si>
  <si>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</si>
  <si>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</si>
  <si>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</si>
  <si>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</si>
  <si>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</si>
  <si>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</si>
  <si>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</si>
  <si>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</si>
  <si>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</si>
  <si>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</si>
  <si>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</si>
  <si>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</si>
  <si>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</si>
  <si>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</si>
  <si>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</si>
  <si>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</si>
  <si>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</si>
  <si>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</si>
  <si>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</si>
  <si>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</si>
  <si>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</si>
  <si>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</si>
  <si>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</si>
  <si>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</si>
  <si>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</si>
  <si>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</si>
  <si>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</si>
  <si>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</si>
  <si>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</si>
  <si>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</si>
  <si>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</si>
  <si>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</si>
  <si>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</si>
  <si>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</si>
  <si>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</si>
  <si>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</si>
  <si>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</si>
  <si>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</si>
  <si>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</si>
  <si>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</si>
  <si>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</si>
  <si>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</si>
  <si>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</si>
  <si>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</si>
  <si>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</si>
  <si>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</si>
  <si>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</si>
  <si>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</si>
  <si>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</si>
  <si>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</si>
  <si>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</si>
  <si>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</si>
  <si>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</si>
  <si>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</si>
  <si>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</si>
  <si>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</si>
  <si>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</si>
  <si>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</si>
  <si>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</si>
  <si>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</si>
  <si>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</si>
  <si>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</si>
  <si>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</si>
  <si>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</si>
  <si>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</si>
  <si>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</si>
  <si>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</si>
  <si>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</si>
  <si>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</si>
  <si>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</si>
  <si>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</si>
  <si>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</si>
  <si>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</si>
  <si>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</si>
  <si>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</si>
  <si>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</si>
  <si>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</si>
  <si>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</si>
  <si>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</si>
  <si>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</si>
  <si>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</si>
  <si>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</si>
  <si>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</si>
  <si>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</si>
  <si>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</si>
  <si>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</si>
  <si>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</si>
  <si>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</si>
  <si>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</si>
  <si>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</si>
  <si>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</si>
  <si>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</si>
  <si>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</si>
  <si>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</si>
  <si>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</si>
  <si>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</si>
  <si>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</si>
  <si>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</si>
  <si>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</si>
  <si>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</si>
  <si>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</si>
  <si>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</si>
  <si>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</si>
  <si>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</si>
  <si>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</si>
  <si>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</si>
  <si>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</si>
  <si>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</si>
  <si>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</si>
  <si>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</si>
  <si>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</si>
  <si>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</si>
  <si>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</si>
  <si>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</si>
  <si>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</si>
  <si>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</si>
  <si>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</si>
  <si>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</si>
  <si>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</si>
  <si>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</si>
  <si>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</si>
  <si>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</si>
  <si>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</si>
  <si>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</si>
  <si>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</si>
  <si>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</si>
  <si>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</si>
  <si>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</si>
  <si>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</si>
  <si>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</si>
  <si>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</si>
  <si>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</si>
  <si>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</si>
  <si>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</si>
  <si>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</si>
  <si>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</si>
  <si>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</si>
  <si>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</si>
  <si>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</si>
  <si>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</si>
  <si>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</si>
  <si>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</si>
  <si>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</si>
  <si>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</si>
  <si>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</si>
  <si>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</si>
  <si>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</si>
  <si>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</si>
  <si>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</si>
  <si>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</si>
  <si>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</si>
  <si>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</si>
  <si>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</si>
  <si>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</si>
  <si>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</si>
  <si>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</si>
  <si>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</si>
  <si>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</si>
  <si>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</si>
  <si>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</si>
  <si>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</si>
  <si>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</si>
  <si>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</si>
  <si>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</si>
  <si>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</si>
  <si>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</si>
  <si>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</si>
  <si>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</si>
  <si>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</si>
  <si>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</si>
  <si>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</si>
  <si>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</si>
  <si>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</si>
  <si>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</si>
  <si>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</si>
  <si>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</si>
  <si>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</si>
  <si>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</si>
  <si>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</si>
  <si>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</si>
  <si>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</si>
  <si>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</si>
  <si>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</si>
  <si>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</si>
  <si>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</si>
  <si>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</si>
  <si>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</si>
  <si>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</si>
  <si>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</si>
  <si>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</si>
  <si>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</si>
  <si>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</si>
  <si>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</si>
  <si>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</si>
  <si>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</si>
  <si>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</si>
  <si>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</si>
  <si>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</si>
  <si>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</si>
  <si>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</si>
  <si>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</si>
  <si>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</si>
  <si>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</si>
  <si>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</si>
  <si>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</si>
  <si>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</si>
  <si>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</si>
  <si>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</si>
  <si>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</si>
  <si>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</si>
  <si>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</si>
  <si>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</si>
  <si>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</si>
  <si>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</si>
  <si>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</si>
  <si>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</si>
  <si>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</si>
  <si>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</si>
  <si>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</si>
  <si>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</si>
  <si>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</si>
  <si>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</si>
  <si>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</si>
  <si>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</si>
  <si>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</si>
  <si>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</si>
  <si>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</si>
  <si>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</si>
  <si>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</si>
  <si>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</si>
  <si>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</si>
  <si>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</si>
  <si>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</si>
  <si>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</si>
  <si>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</si>
  <si>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</si>
  <si>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</si>
  <si>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</si>
  <si>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</si>
  <si>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</si>
  <si>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</si>
  <si>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</si>
  <si>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</si>
  <si>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</si>
  <si>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</si>
  <si>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</si>
  <si>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</si>
  <si>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</si>
  <si>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</si>
  <si>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</si>
  <si>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</si>
  <si>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</si>
  <si>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</si>
  <si>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</si>
  <si>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</si>
  <si>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</si>
  <si>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</si>
  <si>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</si>
  <si>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</si>
  <si>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</si>
  <si>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</si>
  <si>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</si>
  <si>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</si>
  <si>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</si>
  <si>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</si>
  <si>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</si>
  <si>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</si>
  <si>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</si>
  <si>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</si>
  <si>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</si>
  <si>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</si>
  <si>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</si>
  <si>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</si>
  <si>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</si>
  <si>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</si>
  <si>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</si>
  <si>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</si>
  <si>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</si>
  <si>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</si>
  <si>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</si>
  <si>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</si>
  <si>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</si>
  <si>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</si>
  <si>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</si>
  <si>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</si>
  <si>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</si>
  <si>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</si>
  <si>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</si>
  <si>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</si>
  <si>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</si>
  <si>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</si>
  <si>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</si>
  <si>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</si>
  <si>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</si>
  <si>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</si>
  <si>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</si>
  <si>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</si>
  <si>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</si>
  <si>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</si>
  <si>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</si>
  <si>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</si>
  <si>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</si>
  <si>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</si>
  <si>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</si>
  <si>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</si>
  <si>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</si>
  <si>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</si>
  <si>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</si>
  <si>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</si>
  <si>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</si>
  <si>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</si>
  <si>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</si>
  <si>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</si>
  <si>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</si>
  <si>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</si>
  <si>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</si>
  <si>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</si>
  <si>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</si>
  <si>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</si>
  <si>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</si>
  <si>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</si>
  <si>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</si>
  <si>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</si>
  <si>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</si>
  <si>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</si>
  <si>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</si>
  <si>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</si>
  <si>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</si>
  <si>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</si>
  <si>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</si>
  <si>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</si>
  <si>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</si>
  <si>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</si>
  <si>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</si>
  <si>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</si>
  <si>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</si>
  <si>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</si>
  <si>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</si>
  <si>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</si>
  <si>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</si>
  <si>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</si>
  <si>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</si>
  <si>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</si>
  <si>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</si>
  <si>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</si>
  <si>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</si>
  <si>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</si>
  <si>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</si>
  <si>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</si>
  <si>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</si>
  <si>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</si>
  <si>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</si>
  <si>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</si>
  <si>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</si>
  <si>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</si>
  <si>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</si>
  <si>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</si>
  <si>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</si>
  <si>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</si>
  <si>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</si>
  <si>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</si>
  <si>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</si>
  <si>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</si>
  <si>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</si>
  <si>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</si>
  <si>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</si>
  <si>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</si>
  <si>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</si>
  <si>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</si>
  <si>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</si>
  <si>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</si>
  <si>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</si>
  <si>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</si>
  <si>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</si>
  <si>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</si>
  <si>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</si>
  <si>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</si>
  <si>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</si>
  <si>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</si>
  <si>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</si>
  <si>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</si>
  <si>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</si>
  <si>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</si>
  <si>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</si>
  <si>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</si>
  <si>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</si>
  <si>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</si>
  <si>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</si>
  <si>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</si>
  <si>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</si>
  <si>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</si>
  <si>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</si>
  <si>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</si>
  <si>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</si>
  <si>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</si>
  <si>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</si>
  <si>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</si>
  <si>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</si>
  <si>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</si>
  <si>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</si>
  <si>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</si>
  <si>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</si>
  <si>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</si>
  <si>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</si>
  <si>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</si>
  <si>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</si>
  <si>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</si>
  <si>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</si>
  <si>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</si>
  <si>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</si>
  <si>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</si>
  <si>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</si>
  <si>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</si>
  <si>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</si>
  <si>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</si>
  <si>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</si>
  <si>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</si>
  <si>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</si>
  <si>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</si>
  <si>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</si>
  <si>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</si>
  <si>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</si>
  <si>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</si>
  <si>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</si>
  <si>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</si>
  <si>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</si>
  <si>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</si>
  <si>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</si>
  <si>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</si>
  <si>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</si>
  <si>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</si>
  <si>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</si>
  <si>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</si>
  <si>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</si>
  <si>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</si>
  <si>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</si>
  <si>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</si>
  <si>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</si>
  <si>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</si>
  <si>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</si>
  <si>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</si>
  <si>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</si>
  <si>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</si>
  <si>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</si>
  <si>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</si>
  <si>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</si>
  <si>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</si>
  <si>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</si>
  <si>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</si>
  <si>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</si>
  <si>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</si>
  <si>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</si>
  <si>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</si>
  <si>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</si>
  <si>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</si>
  <si>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</si>
  <si>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</si>
  <si>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</si>
  <si>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</si>
  <si>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</si>
  <si>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</si>
  <si>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</si>
  <si>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</si>
  <si>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</si>
  <si>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</si>
  <si>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</si>
  <si>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</si>
  <si>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</si>
  <si>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</si>
  <si>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</si>
  <si>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</si>
  <si>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</si>
  <si>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</si>
  <si>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</si>
  <si>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</si>
  <si>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</si>
  <si>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</si>
  <si>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</si>
  <si>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</si>
  <si>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</si>
  <si>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</si>
  <si>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</si>
  <si>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</si>
  <si>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</si>
  <si>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</si>
  <si>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</si>
  <si>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</si>
  <si>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</si>
  <si>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</si>
  <si>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</si>
  <si>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</si>
  <si>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</si>
  <si>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</si>
  <si>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</si>
  <si>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</si>
  <si>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</si>
  <si>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</si>
  <si>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</si>
  <si>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</si>
  <si>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</si>
  <si>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</si>
  <si>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</si>
  <si>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</si>
  <si>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</si>
  <si>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</si>
  <si>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</si>
  <si>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</si>
  <si>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</si>
  <si>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</si>
  <si>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</si>
  <si>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</si>
  <si>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</si>
  <si>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</si>
  <si>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</si>
  <si>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</si>
  <si>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</si>
  <si>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</si>
  <si>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</si>
  <si>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</si>
  <si>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</si>
  <si>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</si>
  <si>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</si>
  <si>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</si>
  <si>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</si>
  <si>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</si>
  <si>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</si>
  <si>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</si>
  <si>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</si>
  <si>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</si>
  <si>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</si>
  <si>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</si>
  <si>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</si>
  <si>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</si>
  <si>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</si>
  <si>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</si>
  <si>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</si>
  <si>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</si>
  <si>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</si>
  <si>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</si>
  <si>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</si>
  <si>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</si>
  <si>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</si>
  <si>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</si>
  <si>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</si>
  <si>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</si>
  <si>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</si>
  <si>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</si>
  <si>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</si>
  <si>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</si>
  <si>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</si>
  <si>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</si>
  <si>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</si>
  <si>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</si>
  <si>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</si>
  <si>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</si>
  <si>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</si>
  <si>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</si>
  <si>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</si>
  <si>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</si>
  <si>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</si>
  <si>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</si>
  <si>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</si>
  <si>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</si>
  <si>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</si>
  <si>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</si>
  <si>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</si>
  <si>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</si>
  <si>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</si>
  <si>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</si>
  <si>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</si>
  <si>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</si>
  <si>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</si>
  <si>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</si>
  <si>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</si>
  <si>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</si>
  <si>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</si>
  <si>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</si>
  <si>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</si>
  <si>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</si>
  <si>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</si>
  <si>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</si>
  <si>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</si>
  <si>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</si>
  <si>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</si>
  <si>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</si>
  <si>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</si>
  <si>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</si>
  <si>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</si>
  <si>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</si>
  <si>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</si>
  <si>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</si>
  <si>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</si>
  <si>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</si>
  <si>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</si>
  <si>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</si>
  <si>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</si>
  <si>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</si>
  <si>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</si>
  <si>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</si>
  <si>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</si>
  <si>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</si>
  <si>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</si>
  <si>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</si>
  <si>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</si>
  <si>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</si>
  <si>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</si>
  <si>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</si>
  <si>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</si>
  <si>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</si>
  <si>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</si>
  <si>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</si>
  <si>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</si>
  <si>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</si>
  <si>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</si>
  <si>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</si>
  <si>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</si>
  <si>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</si>
  <si>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</si>
  <si>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</si>
  <si>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</si>
  <si>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</si>
  <si>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</si>
  <si>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</si>
  <si>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</si>
  <si>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</si>
  <si>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</si>
  <si>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</si>
  <si>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</si>
  <si>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</si>
  <si>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</si>
  <si>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</si>
  <si>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</si>
  <si>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</si>
  <si>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</si>
  <si>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</si>
  <si>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</si>
  <si>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</si>
  <si>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</si>
  <si>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</si>
  <si>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</si>
  <si>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</si>
  <si>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</si>
  <si>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</si>
  <si>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</si>
  <si>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</si>
  <si>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</si>
  <si>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</si>
  <si>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</si>
  <si>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</si>
  <si>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</si>
  <si>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</si>
  <si>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</si>
  <si>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</si>
  <si>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</si>
  <si>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</si>
  <si>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</si>
  <si>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</si>
  <si>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</si>
  <si>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</si>
  <si>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</si>
  <si>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</si>
  <si>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</si>
  <si>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</si>
  <si>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</si>
  <si>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</si>
  <si>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</si>
  <si>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</si>
  <si>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</si>
  <si>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</si>
  <si>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</si>
  <si>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</si>
  <si>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</si>
  <si>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</si>
  <si>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</si>
  <si>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</si>
  <si>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</si>
  <si>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</si>
  <si>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</si>
  <si>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</si>
  <si>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</si>
  <si>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</si>
  <si>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</si>
  <si>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</si>
  <si>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</si>
  <si>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</si>
  <si>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</si>
  <si>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</si>
  <si>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</si>
  <si>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</si>
  <si>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</si>
  <si>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</si>
  <si>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</si>
  <si>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</si>
  <si>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</si>
  <si>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</si>
  <si>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</si>
  <si>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</si>
  <si>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</si>
  <si>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</si>
  <si>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</si>
  <si>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</si>
  <si>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</si>
  <si>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</si>
  <si>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</si>
  <si>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</si>
  <si>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</si>
  <si>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</si>
  <si>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</si>
  <si>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</si>
  <si>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</si>
  <si>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</si>
  <si>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</si>
  <si>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</si>
  <si>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</si>
  <si>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</si>
  <si>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</si>
  <si>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</si>
  <si>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</si>
  <si>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</si>
  <si>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</si>
  <si>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</si>
  <si>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</si>
  <si>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</si>
  <si>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</si>
  <si>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</si>
  <si>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</si>
  <si>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</si>
  <si>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</si>
  <si>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</si>
  <si>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</si>
  <si>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</si>
  <si>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</si>
  <si>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</si>
  <si>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</si>
  <si>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</si>
  <si>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</si>
  <si>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</si>
  <si>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</si>
  <si>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</si>
  <si>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</si>
  <si>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</si>
  <si>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</si>
  <si>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</si>
  <si>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</si>
  <si>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</si>
  <si>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</si>
  <si>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</si>
  <si>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</si>
  <si>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</si>
  <si>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</si>
  <si>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</si>
  <si>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</si>
  <si>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</si>
  <si>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</si>
  <si>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</si>
  <si>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</si>
  <si>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</si>
  <si>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</si>
  <si>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</si>
  <si>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</si>
  <si>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</si>
  <si>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</si>
  <si>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</si>
  <si>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</si>
  <si>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</si>
  <si>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</si>
  <si>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</si>
  <si>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</si>
  <si>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</si>
  <si>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</si>
  <si>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</si>
  <si>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</si>
  <si>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</si>
  <si>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</si>
  <si>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</si>
  <si>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</si>
  <si>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</si>
  <si>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</si>
  <si>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</si>
  <si>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</si>
  <si>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</si>
  <si>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</si>
  <si>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</si>
  <si>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</si>
  <si>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</si>
  <si>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</si>
  <si>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</si>
  <si>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</si>
  <si>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</si>
  <si>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</si>
  <si>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</si>
  <si>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</si>
  <si>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</si>
  <si>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</si>
  <si>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</si>
  <si>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</si>
  <si>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</si>
  <si>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</si>
  <si>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</si>
  <si>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</si>
  <si>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</si>
  <si>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</si>
  <si>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</si>
  <si>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</si>
  <si>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</si>
  <si>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</si>
  <si>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</si>
  <si>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</si>
  <si>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</si>
  <si>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</si>
  <si>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</si>
  <si>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</si>
  <si>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</si>
  <si>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</si>
  <si>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</si>
  <si>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</si>
  <si>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</si>
  <si>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</si>
  <si>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</si>
  <si>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</si>
  <si>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</si>
  <si>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</si>
  <si>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</si>
  <si>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</si>
  <si>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</si>
  <si>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</si>
  <si>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</si>
  <si>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</si>
  <si>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</si>
  <si>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</si>
  <si>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</si>
  <si>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</si>
  <si>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</si>
  <si>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</si>
  <si>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</si>
  <si>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</si>
  <si>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</si>
  <si>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</si>
  <si>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</si>
  <si>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</si>
  <si>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</si>
  <si>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</si>
  <si>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</si>
  <si>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</si>
  <si>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</si>
  <si>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</si>
  <si>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</si>
  <si>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</si>
  <si>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</si>
  <si>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</si>
  <si>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</si>
  <si>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</si>
  <si>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</si>
  <si>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</si>
  <si>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</si>
  <si>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</si>
  <si>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</si>
  <si>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</si>
  <si>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</si>
  <si>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</si>
  <si>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</si>
  <si>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</si>
  <si>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</si>
  <si>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</si>
  <si>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</si>
  <si>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</si>
  <si>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</si>
  <si>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</si>
  <si>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</si>
  <si>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</si>
  <si>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</si>
  <si>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</si>
  <si>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</si>
  <si>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</si>
  <si>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</si>
  <si>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</si>
  <si>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</si>
  <si>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</si>
  <si>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</si>
  <si>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</si>
  <si>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</si>
  <si>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</si>
  <si>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</si>
  <si>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</si>
  <si>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</si>
  <si>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</si>
  <si>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</si>
  <si>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</si>
  <si>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</si>
  <si>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</si>
  <si>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</si>
  <si>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</si>
  <si>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</si>
  <si>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</si>
  <si>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</si>
  <si>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</si>
  <si>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</si>
  <si>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</si>
  <si>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</si>
  <si>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</si>
  <si>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</si>
  <si>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</si>
  <si>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</si>
  <si>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</si>
  <si>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</si>
  <si>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</si>
  <si>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</si>
  <si>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</si>
  <si>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</si>
  <si>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</si>
  <si>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</si>
  <si>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</si>
  <si>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</si>
  <si>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</si>
  <si>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</si>
  <si>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</si>
  <si>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</si>
  <si>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</si>
  <si>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</si>
  <si>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</si>
  <si>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</si>
  <si>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</si>
  <si>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</si>
  <si>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</si>
  <si>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</si>
  <si>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</si>
  <si>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</si>
  <si>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</si>
  <si>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</si>
  <si>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</si>
  <si>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</si>
  <si>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</si>
  <si>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</si>
  <si>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</si>
  <si>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</si>
  <si>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</si>
  <si>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</si>
  <si>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</si>
  <si>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</si>
  <si>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</si>
  <si>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</si>
  <si>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</si>
  <si>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</si>
  <si>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</si>
  <si>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</si>
  <si>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</si>
  <si>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</si>
  <si>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</si>
  <si>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</si>
  <si>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</si>
  <si>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</si>
  <si>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</si>
  <si>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</si>
  <si>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</si>
  <si>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</si>
  <si>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</si>
  <si>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</si>
  <si>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</si>
  <si>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</si>
  <si>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</si>
  <si>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</si>
  <si>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</si>
  <si>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</si>
  <si>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</si>
  <si>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</si>
  <si>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</si>
  <si>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</si>
  <si>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</si>
  <si>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</si>
  <si>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</si>
  <si>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</si>
  <si>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</si>
  <si>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</si>
  <si>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</si>
  <si>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</si>
  <si>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</si>
  <si>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</si>
  <si>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</si>
  <si>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</si>
  <si>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</si>
  <si>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</si>
  <si>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</si>
  <si>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</si>
  <si>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</si>
  <si>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</si>
  <si>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</si>
  <si>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</si>
  <si>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</si>
  <si>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</si>
  <si>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</si>
  <si>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</si>
  <si>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</si>
  <si>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</si>
  <si>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</si>
  <si>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</si>
  <si>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</si>
  <si>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</si>
  <si>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</si>
  <si>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</si>
  <si>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</si>
  <si>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</si>
  <si>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</si>
  <si>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</si>
  <si>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</si>
  <si>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</si>
  <si>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</si>
  <si>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</si>
  <si>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</si>
  <si>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</si>
  <si>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</si>
  <si>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</si>
  <si>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</si>
  <si>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</si>
  <si>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</si>
  <si>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</si>
  <si>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</si>
  <si>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</si>
  <si>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</si>
  <si>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</si>
  <si>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</si>
  <si>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</si>
  <si>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</si>
  <si>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</si>
  <si>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</si>
  <si>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</si>
  <si>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</si>
  <si>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</si>
  <si>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</si>
  <si>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</si>
  <si>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</si>
  <si>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</si>
  <si>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</si>
  <si>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</si>
  <si>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</si>
  <si>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</si>
  <si>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</si>
  <si>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</si>
  <si>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</si>
  <si>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</si>
  <si>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</si>
  <si>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</si>
  <si>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</si>
  <si>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</si>
  <si>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</si>
  <si>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</si>
  <si>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</si>
  <si>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</si>
  <si>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</si>
  <si>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</si>
  <si>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</si>
  <si>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</si>
  <si>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</si>
  <si>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</si>
  <si>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</si>
  <si>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</si>
  <si>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</si>
  <si>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</si>
  <si>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</si>
  <si>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</si>
  <si>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</si>
  <si>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</si>
  <si>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</si>
  <si>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</si>
  <si>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</si>
  <si>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</si>
  <si>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</si>
  <si>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</si>
  <si>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</si>
  <si>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</si>
  <si>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</si>
  <si>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</si>
  <si>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</si>
  <si>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</si>
  <si>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</si>
  <si>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</si>
  <si>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</si>
  <si>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</si>
  <si>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</si>
  <si>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</si>
  <si>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</si>
  <si>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</si>
  <si>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</si>
  <si>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</si>
  <si>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</si>
  <si>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</si>
  <si>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</si>
  <si>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</si>
  <si>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</si>
  <si>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</si>
  <si>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</si>
  <si>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</si>
  <si>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</si>
  <si>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</si>
  <si>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</si>
  <si>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</si>
  <si>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</si>
  <si>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</si>
  <si>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</si>
  <si>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</si>
  <si>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</si>
  <si>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</si>
  <si>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</si>
  <si>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</si>
  <si>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</si>
  <si>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</si>
  <si>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</si>
  <si>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</si>
  <si>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</si>
  <si>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</si>
  <si>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</si>
  <si>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</si>
  <si>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</si>
  <si>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</si>
  <si>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</si>
  <si>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</si>
  <si>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</si>
  <si>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</si>
  <si>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</si>
  <si>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</si>
  <si>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</si>
  <si>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</si>
  <si>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</si>
  <si>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</si>
  <si>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</si>
  <si>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</si>
  <si>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</si>
  <si>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</si>
  <si>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</si>
  <si>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</si>
  <si>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</si>
  <si>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</si>
  <si>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</si>
  <si>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</si>
  <si>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</si>
  <si>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</si>
  <si>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</si>
  <si>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</si>
  <si>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</si>
  <si>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</si>
  <si>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</si>
  <si>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</si>
  <si>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</si>
  <si>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</si>
  <si>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</si>
  <si>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</si>
  <si>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</si>
  <si>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</si>
  <si>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</si>
  <si>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</si>
  <si>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</si>
  <si>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</si>
  <si>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</si>
  <si>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</si>
  <si>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</si>
  <si>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</si>
  <si>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</si>
  <si>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</si>
  <si>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</si>
  <si>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</si>
  <si>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</si>
  <si>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</si>
  <si>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</si>
  <si>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</si>
  <si>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</si>
  <si>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</si>
  <si>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</si>
  <si>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</si>
  <si>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</si>
  <si>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</si>
  <si>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</si>
  <si>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</si>
  <si>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</si>
  <si>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</si>
  <si>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</si>
  <si>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</si>
  <si>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</si>
  <si>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</si>
  <si>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</si>
  <si>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</si>
  <si>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</si>
  <si>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</si>
  <si>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</si>
  <si>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</si>
  <si>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</si>
  <si>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</si>
  <si>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</si>
  <si>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</si>
  <si>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</si>
  <si>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</si>
  <si>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</si>
  <si>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</si>
  <si>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</si>
  <si>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</si>
  <si>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</si>
  <si>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</si>
  <si>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</si>
  <si>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</si>
  <si>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</si>
  <si>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</si>
  <si>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</si>
  <si>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</si>
  <si>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</si>
  <si>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</si>
  <si>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</si>
  <si>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</si>
  <si>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</si>
  <si>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</si>
  <si>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</si>
  <si>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</si>
  <si>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</si>
  <si>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</si>
  <si>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</si>
  <si>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</si>
  <si>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</si>
  <si>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</si>
  <si>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</si>
  <si>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</si>
  <si>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</si>
  <si>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</si>
  <si>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</si>
  <si>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</si>
  <si>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</si>
  <si>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</si>
  <si>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</si>
  <si>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</si>
  <si>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</si>
  <si>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</si>
  <si>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</si>
  <si>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</si>
  <si>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</si>
  <si>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</si>
  <si>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</si>
  <si>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</si>
  <si>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</si>
  <si>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</si>
  <si>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</si>
  <si>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</si>
  <si>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</si>
  <si>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</si>
  <si>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</si>
  <si>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</si>
  <si>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</si>
  <si>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</si>
  <si>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</si>
  <si>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</si>
  <si>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</si>
  <si>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</si>
  <si>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</si>
  <si>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</si>
  <si>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</si>
  <si>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</si>
  <si>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</si>
  <si>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</si>
  <si>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</si>
  <si>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</si>
  <si>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</si>
  <si>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</si>
  <si>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</si>
  <si>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</si>
  <si>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</si>
  <si>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</si>
  <si>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</si>
  <si>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</si>
  <si>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</si>
  <si>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</si>
  <si>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</si>
  <si>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</si>
  <si>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</si>
  <si>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</si>
  <si>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</si>
  <si>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</si>
  <si>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</si>
  <si>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</si>
  <si>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</si>
  <si>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</si>
  <si>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</si>
  <si>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</si>
  <si>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</si>
  <si>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</si>
  <si>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</si>
  <si>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</si>
  <si>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</si>
  <si>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</si>
  <si>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</si>
  <si>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</si>
  <si>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</si>
  <si>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</si>
  <si>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</si>
  <si>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</si>
  <si>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</si>
  <si>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</si>
  <si>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</si>
  <si>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</si>
  <si>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</si>
  <si>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</si>
  <si>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</si>
  <si>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</si>
  <si>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</si>
  <si>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</si>
  <si>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</si>
  <si>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</si>
  <si>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</si>
  <si>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</si>
  <si>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</si>
  <si>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</si>
  <si>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</si>
  <si>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</si>
  <si>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</si>
  <si>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</si>
  <si>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</si>
  <si>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</si>
  <si>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</si>
  <si>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</si>
  <si>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</si>
  <si>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</si>
  <si>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</si>
  <si>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</si>
  <si>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</si>
  <si>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</si>
  <si>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</si>
  <si>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</si>
  <si>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</si>
  <si>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</si>
  <si>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</si>
  <si>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</si>
  <si>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</si>
  <si>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</si>
  <si>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</si>
  <si>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</si>
  <si>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</si>
  <si>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</si>
  <si>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</si>
  <si>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</si>
  <si>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</si>
  <si>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</si>
  <si>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</si>
  <si>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</si>
  <si>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</si>
  <si>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</si>
  <si>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</si>
  <si>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</si>
  <si>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</si>
  <si>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</si>
  <si>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</si>
  <si>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</si>
  <si>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</si>
  <si>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</si>
  <si>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</si>
  <si>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</si>
  <si>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</si>
  <si>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</si>
  <si>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</si>
  <si>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</si>
  <si>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</si>
  <si>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</si>
  <si>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</si>
  <si>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</si>
  <si>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</si>
  <si>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</si>
  <si>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</si>
  <si>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</si>
  <si>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</si>
  <si>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</si>
  <si>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</si>
  <si>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</si>
  <si>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</si>
  <si>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</si>
  <si>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</si>
  <si>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</si>
  <si>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</si>
  <si>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</si>
  <si>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</si>
  <si>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</si>
  <si>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</si>
  <si>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</si>
  <si>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</si>
  <si>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</si>
  <si>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</si>
  <si>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</si>
  <si>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</si>
  <si>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</si>
  <si>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</si>
  <si>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</si>
  <si>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</si>
  <si>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</si>
  <si>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</si>
  <si>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</si>
  <si>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</si>
  <si>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</si>
  <si>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</si>
  <si>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</si>
  <si>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</si>
  <si>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</si>
  <si>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</si>
  <si>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</si>
  <si>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</si>
  <si>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</si>
  <si>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</si>
  <si>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</si>
  <si>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</si>
  <si>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</si>
  <si>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</si>
  <si>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</si>
  <si>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</si>
  <si>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</si>
  <si>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</si>
  <si>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</si>
  <si>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</si>
  <si>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</si>
  <si>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</si>
  <si>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</si>
  <si>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</si>
  <si>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</si>
  <si>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</si>
  <si>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</si>
  <si>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</si>
  <si>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</si>
  <si>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</si>
  <si>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</si>
  <si>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</si>
  <si>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</si>
  <si>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</si>
  <si>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</si>
  <si>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</si>
  <si>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</si>
  <si>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</si>
  <si>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</si>
  <si>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</si>
  <si>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</si>
  <si>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</si>
  <si>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</si>
  <si>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</si>
  <si>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</si>
  <si>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</si>
  <si>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</si>
  <si>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</si>
  <si>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</si>
  <si>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</si>
  <si>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</si>
  <si>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</si>
  <si>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</si>
  <si>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</si>
  <si>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</si>
  <si>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</si>
  <si>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</si>
  <si>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</si>
  <si>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</si>
  <si>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</si>
  <si>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</si>
  <si>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</si>
  <si>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</si>
  <si>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</si>
  <si>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</si>
  <si>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</si>
  <si>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</si>
  <si>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</si>
  <si>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</si>
  <si>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</si>
  <si>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</si>
  <si>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</si>
  <si>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</si>
  <si>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</si>
  <si>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</si>
  <si>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</si>
  <si>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</si>
  <si>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</si>
  <si>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</si>
  <si>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</si>
  <si>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</si>
  <si>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</si>
  <si>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</si>
  <si>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</si>
  <si>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</si>
  <si>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</si>
  <si>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</si>
  <si>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</si>
  <si>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</si>
  <si>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</si>
  <si>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</si>
  <si>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</si>
  <si>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</si>
  <si>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</si>
  <si>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</si>
  <si>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</si>
  <si>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</si>
  <si>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</si>
  <si>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</si>
  <si>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</si>
  <si>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</si>
  <si>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</si>
  <si>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</si>
  <si>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</si>
  <si>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</si>
  <si>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</si>
  <si>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</si>
  <si>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</si>
  <si>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</si>
  <si>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</si>
  <si>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</si>
  <si>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</si>
  <si>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</si>
  <si>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</si>
  <si>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</si>
  <si>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</si>
  <si>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</si>
  <si>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</si>
  <si>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</si>
  <si>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</si>
  <si>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</si>
  <si>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</si>
  <si>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</si>
  <si>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</si>
  <si>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</si>
  <si>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</si>
  <si>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</si>
  <si>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</si>
  <si>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</si>
  <si>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</si>
  <si>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</si>
  <si>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</si>
  <si>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</si>
  <si>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</si>
  <si>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</si>
  <si>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</si>
  <si>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</si>
  <si>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</si>
  <si>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</si>
  <si>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</si>
  <si>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</si>
  <si>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</si>
  <si>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</si>
  <si>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</si>
  <si>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</si>
  <si>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</si>
  <si>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</si>
  <si>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</si>
  <si>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</si>
  <si>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</si>
  <si>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</si>
  <si>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</si>
  <si>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</si>
  <si>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</si>
  <si>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</si>
  <si>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</si>
  <si>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</si>
  <si>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</si>
  <si>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</si>
  <si>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</si>
  <si>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</si>
  <si>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</si>
  <si>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</si>
  <si>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</si>
  <si>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</si>
  <si>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</si>
  <si>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</si>
  <si>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</si>
  <si>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</si>
  <si>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</si>
  <si>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</si>
  <si>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</si>
  <si>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</si>
  <si>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</si>
  <si>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</si>
  <si>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</si>
  <si>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</si>
  <si>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</si>
  <si>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</si>
  <si>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</si>
  <si>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</si>
  <si>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</si>
  <si>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</si>
  <si>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</si>
  <si>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</si>
  <si>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</si>
  <si>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</si>
  <si>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</si>
  <si>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</si>
  <si>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</si>
  <si>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</si>
  <si>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</si>
  <si>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</si>
  <si>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</si>
  <si>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</si>
  <si>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</si>
  <si>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</si>
  <si>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</si>
  <si>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</si>
  <si>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</si>
  <si>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</si>
  <si>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</si>
  <si>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</si>
  <si>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</si>
  <si>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</si>
  <si>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</si>
  <si>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</si>
  <si>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</si>
  <si>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</si>
  <si>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</si>
  <si>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</si>
  <si>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</si>
  <si>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</si>
  <si>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</si>
  <si>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</si>
  <si>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</si>
  <si>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</si>
  <si>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</si>
  <si>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</si>
  <si>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</si>
  <si>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</si>
  <si>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</si>
  <si>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</si>
  <si>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</si>
  <si>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</si>
  <si>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</si>
  <si>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</si>
  <si>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</si>
  <si>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</si>
  <si>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</si>
  <si>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</si>
  <si>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</si>
  <si>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</si>
  <si>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</si>
  <si>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</si>
  <si>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</si>
  <si>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</si>
  <si>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</si>
  <si>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</si>
  <si>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</si>
  <si>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</si>
  <si>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</si>
  <si>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</si>
  <si>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</si>
  <si>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</si>
  <si>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</si>
  <si>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</si>
  <si>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</si>
  <si>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</si>
  <si>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</si>
  <si>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</si>
  <si>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</si>
  <si>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</si>
  <si>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</si>
  <si>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</si>
  <si>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</si>
  <si>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</si>
  <si>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</si>
  <si>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</si>
  <si>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</si>
  <si>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</si>
  <si>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</si>
  <si>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</si>
  <si>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</si>
  <si>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</si>
  <si>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</si>
  <si>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</si>
  <si>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</si>
  <si>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</si>
  <si>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</si>
  <si>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</si>
  <si>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</si>
  <si>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</si>
  <si>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</si>
  <si>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</si>
  <si>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</si>
  <si>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</si>
  <si>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</si>
  <si>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</si>
  <si>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</si>
  <si>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</si>
  <si>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</si>
  <si>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</si>
  <si>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</si>
  <si>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</si>
  <si>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</si>
  <si>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</si>
  <si>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</si>
  <si>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</si>
  <si>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</si>
  <si>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</si>
  <si>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</si>
  <si>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</si>
  <si>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</si>
  <si>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</si>
  <si>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</si>
  <si>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</si>
  <si>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</si>
  <si>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</si>
  <si>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</si>
  <si>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</si>
  <si>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</si>
  <si>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</si>
  <si>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</si>
  <si>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</si>
  <si>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</si>
  <si>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</si>
  <si>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</si>
  <si>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</si>
  <si>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</si>
  <si>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</si>
  <si>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</si>
  <si>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</si>
  <si>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</si>
  <si>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</si>
  <si>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</si>
  <si>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</si>
  <si>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</si>
  <si>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</si>
  <si>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</si>
  <si>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</si>
  <si>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</si>
  <si>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</si>
  <si>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</si>
  <si>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</si>
  <si>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</si>
  <si>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</si>
  <si>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</si>
  <si>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</si>
  <si>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</si>
  <si>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</si>
  <si>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</si>
  <si>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</si>
  <si>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</si>
  <si>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</si>
  <si>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</si>
  <si>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</si>
  <si>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</si>
  <si>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</si>
  <si>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</si>
  <si>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</si>
  <si>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</si>
  <si>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</si>
  <si>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</si>
  <si>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</si>
  <si>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</si>
  <si>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</si>
  <si>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</si>
  <si>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</si>
  <si>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</si>
  <si>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</si>
  <si>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</si>
  <si>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</si>
  <si>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</si>
  <si>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</si>
  <si>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</si>
  <si>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</si>
  <si>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</si>
  <si>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</si>
  <si>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</si>
  <si>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</si>
  <si>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</si>
  <si>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</si>
  <si>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</si>
  <si>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</si>
  <si>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</si>
  <si>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</si>
  <si>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</si>
  <si>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</si>
  <si>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</si>
  <si>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</si>
  <si>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</si>
  <si>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</si>
  <si>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</si>
  <si>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</si>
  <si>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</si>
  <si>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</si>
  <si>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</si>
  <si>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</si>
  <si>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</si>
  <si>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</si>
  <si>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</si>
  <si>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</si>
  <si>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</si>
  <si>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</si>
  <si>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</si>
  <si>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</si>
  <si>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</si>
  <si>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</si>
  <si>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</si>
  <si>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</si>
  <si>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</si>
  <si>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</si>
  <si>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</si>
  <si>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</si>
  <si>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</si>
  <si>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</si>
  <si>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</si>
  <si>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</si>
  <si>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</si>
  <si>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</si>
  <si>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</si>
  <si>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</si>
  <si>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</si>
  <si>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</si>
  <si>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</si>
  <si>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</si>
  <si>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</si>
  <si>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</si>
  <si>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</si>
  <si>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</si>
  <si>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</si>
  <si>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</si>
  <si>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</si>
  <si>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</si>
  <si>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</si>
  <si>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</si>
  <si>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</si>
  <si>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</si>
  <si>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</si>
  <si>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</si>
  <si>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</si>
  <si>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</si>
  <si>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</si>
  <si>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</si>
  <si>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</si>
  <si>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</si>
  <si>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</si>
  <si>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</si>
  <si>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</si>
  <si>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</si>
  <si>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</si>
  <si>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</si>
  <si>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</si>
  <si>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</si>
  <si>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</si>
  <si>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</si>
  <si>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</si>
  <si>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</si>
  <si>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</si>
  <si>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</si>
  <si>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</si>
  <si>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</si>
  <si>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</si>
  <si>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</si>
  <si>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</si>
  <si>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</si>
  <si>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</si>
  <si>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</si>
  <si>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</si>
  <si>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</si>
  <si>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</si>
  <si>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</si>
  <si>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</si>
  <si>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</si>
  <si>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</si>
  <si>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</si>
  <si>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</si>
  <si>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</si>
  <si>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</si>
  <si>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</si>
  <si>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</si>
  <si>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</si>
  <si>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</si>
  <si>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</si>
  <si>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</si>
  <si>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</si>
  <si>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</si>
  <si>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</si>
  <si>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</si>
  <si>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</si>
  <si>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</si>
  <si>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</si>
  <si>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</si>
  <si>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</si>
  <si>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</si>
  <si>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</si>
  <si>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</si>
  <si>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</si>
  <si>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</si>
  <si>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</si>
  <si>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</si>
  <si>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</si>
  <si>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</si>
  <si>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</si>
  <si>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</si>
  <si>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</si>
  <si>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</si>
  <si>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</si>
  <si>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</si>
  <si>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</si>
  <si>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</si>
  <si>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</si>
  <si>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</si>
  <si>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</si>
  <si>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</si>
  <si>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</si>
  <si>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</si>
  <si>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</si>
  <si>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</si>
  <si>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</si>
  <si>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</si>
  <si>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</si>
  <si>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</si>
  <si>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</si>
  <si>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</si>
  <si>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</si>
  <si>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</si>
  <si>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</si>
  <si>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</si>
  <si>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</si>
  <si>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</si>
  <si>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</si>
  <si>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</si>
  <si>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</si>
  <si>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</si>
  <si>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</si>
  <si>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</si>
  <si>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</si>
  <si>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</si>
  <si>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</si>
  <si>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</si>
  <si>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</si>
  <si>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</si>
  <si>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</si>
  <si>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</si>
  <si>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</si>
  <si>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</si>
  <si>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</si>
  <si>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</si>
  <si>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</si>
  <si>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</si>
  <si>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</si>
  <si>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</si>
  <si>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</si>
  <si>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</si>
  <si>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</si>
  <si>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</si>
  <si>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</si>
  <si>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</si>
  <si>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</si>
  <si>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</si>
  <si>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</si>
  <si>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</si>
  <si>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</si>
  <si>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</si>
  <si>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</si>
  <si>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</si>
  <si>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</si>
  <si>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</si>
  <si>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</si>
  <si>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</si>
  <si>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</si>
  <si>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</si>
  <si>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</si>
  <si>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</si>
  <si>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</si>
  <si>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</si>
  <si>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</si>
  <si>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</si>
  <si>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</si>
  <si>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</si>
  <si>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</si>
  <si>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</si>
  <si>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</si>
  <si>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</si>
  <si>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</si>
  <si>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</si>
  <si>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</si>
  <si>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</si>
  <si>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</si>
  <si>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</si>
  <si>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</si>
  <si>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</si>
  <si>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</si>
  <si>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</si>
  <si>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</si>
  <si>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</si>
  <si>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</si>
  <si>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</si>
  <si>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</si>
  <si>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</si>
  <si>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</si>
  <si>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</si>
  <si>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</si>
  <si>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</si>
  <si>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</si>
  <si>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</si>
  <si>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</si>
  <si>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</si>
  <si>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</si>
  <si>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</si>
  <si>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</si>
  <si>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</si>
  <si>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</si>
  <si>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</si>
  <si>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</si>
  <si>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</si>
  <si>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</si>
  <si>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</si>
  <si>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</si>
  <si>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</si>
  <si>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</si>
  <si>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</si>
  <si>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</si>
  <si>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</si>
  <si>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</si>
  <si>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</si>
  <si>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</si>
  <si>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</si>
  <si>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</si>
  <si>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</si>
  <si>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</si>
  <si>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</si>
  <si>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</si>
  <si>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</si>
  <si>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</si>
  <si>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</si>
  <si>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</si>
  <si>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</si>
  <si>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</si>
  <si>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</si>
  <si>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</si>
  <si>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</si>
  <si>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</si>
  <si>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</si>
  <si>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</si>
  <si>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</si>
  <si>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</si>
  <si>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</si>
  <si>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</si>
  <si>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</si>
  <si>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</si>
  <si>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</si>
  <si>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</si>
  <si>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</si>
  <si>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</si>
  <si>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</si>
  <si>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</si>
  <si>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</si>
  <si>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</si>
  <si>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</si>
  <si>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</si>
  <si>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</si>
  <si>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</si>
  <si>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</si>
  <si>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</si>
  <si>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</si>
  <si>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</si>
  <si>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</si>
  <si>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</si>
  <si>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</si>
  <si>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</si>
  <si>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</si>
  <si>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</si>
  <si>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</si>
  <si>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</si>
  <si>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</si>
  <si>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</si>
  <si>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</si>
  <si>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</si>
  <si>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</si>
  <si>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</si>
  <si>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</si>
  <si>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</si>
  <si>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</si>
  <si>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</si>
  <si>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</si>
  <si>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</si>
  <si>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</si>
  <si>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</si>
  <si>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</si>
  <si>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</si>
  <si>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</si>
  <si>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</si>
  <si>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</si>
  <si>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</si>
  <si>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</si>
  <si>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</si>
  <si>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</si>
  <si>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</si>
  <si>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</si>
  <si>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</si>
  <si>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</si>
  <si>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</si>
  <si>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</si>
  <si>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</si>
  <si>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</si>
  <si>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</si>
  <si>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</si>
  <si>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</si>
  <si>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</si>
  <si>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</si>
  <si>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</si>
  <si>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</si>
  <si>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</si>
  <si>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</si>
  <si>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</si>
  <si>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</si>
  <si>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</si>
  <si>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</si>
  <si>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</si>
  <si>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</si>
  <si>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</si>
  <si>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</si>
  <si>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</si>
  <si>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</si>
  <si>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</si>
  <si>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</si>
  <si>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</si>
  <si>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</si>
  <si>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</si>
  <si>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</si>
  <si>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</si>
  <si>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</si>
  <si>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</si>
  <si>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</si>
  <si>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</si>
  <si>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</si>
  <si>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</si>
  <si>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</si>
  <si>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</si>
  <si>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</si>
  <si>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</si>
  <si>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</si>
  <si>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</si>
  <si>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</si>
  <si>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</si>
  <si>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</si>
  <si>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</si>
  <si>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</si>
  <si>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</si>
  <si>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</si>
  <si>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</si>
  <si>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</si>
  <si>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</si>
  <si>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</si>
  <si>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</si>
  <si>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</si>
  <si>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</si>
  <si>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</si>
  <si>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</si>
  <si>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</si>
  <si>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</si>
  <si>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</si>
  <si>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</si>
  <si>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</si>
  <si>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</si>
  <si>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</si>
  <si>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</si>
  <si>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</si>
  <si>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</si>
  <si>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</si>
  <si>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</si>
  <si>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</si>
  <si>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</si>
  <si>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</si>
  <si>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</si>
  <si>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</si>
  <si>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</si>
  <si>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</si>
  <si>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</si>
  <si>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</si>
  <si>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</si>
  <si>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</si>
  <si>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</si>
  <si>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</si>
  <si>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</si>
  <si>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</si>
  <si>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</si>
  <si>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</si>
  <si>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</si>
  <si>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</si>
  <si>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</si>
  <si>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</si>
  <si>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</si>
  <si>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</si>
  <si>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</si>
  <si>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</si>
  <si>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</si>
  <si>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</si>
  <si>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</si>
  <si>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</si>
  <si>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</si>
  <si>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</si>
  <si>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</si>
  <si>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</si>
  <si>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</si>
  <si>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</si>
  <si>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</si>
  <si>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</si>
  <si>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</si>
  <si>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</si>
  <si>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</si>
  <si>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</si>
  <si>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</si>
  <si>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</si>
  <si>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</si>
  <si>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</si>
  <si>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</si>
  <si>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</si>
  <si>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</si>
  <si>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</si>
  <si>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</si>
  <si>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</si>
  <si>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</si>
  <si>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</si>
  <si>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</si>
  <si>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</si>
  <si>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</si>
  <si>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</si>
  <si>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</si>
  <si>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</si>
  <si>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</si>
  <si>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</si>
  <si>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</si>
  <si>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</si>
  <si>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</si>
  <si>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</si>
  <si>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</si>
  <si>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</si>
  <si>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</si>
  <si>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</si>
  <si>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</si>
  <si>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</si>
  <si>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</si>
  <si>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</si>
  <si>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</si>
  <si>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</si>
  <si>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</si>
  <si>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</si>
  <si>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</si>
  <si>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</si>
  <si>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</si>
  <si>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</si>
  <si>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</si>
  <si>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</si>
  <si>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</si>
  <si>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</si>
  <si>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</si>
  <si>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</si>
  <si>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</si>
  <si>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</si>
  <si>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</si>
  <si>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</si>
  <si>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</si>
  <si>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</si>
  <si>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</si>
  <si>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</si>
  <si>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</si>
  <si>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</si>
  <si>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</si>
  <si>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</si>
  <si>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</si>
  <si>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</si>
  <si>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</si>
  <si>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</si>
  <si>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</si>
  <si>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</si>
  <si>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</si>
  <si>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</si>
  <si>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</si>
  <si>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</si>
  <si>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</si>
  <si>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</si>
  <si>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</si>
  <si>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</si>
  <si>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</si>
  <si>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</si>
  <si>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</si>
  <si>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</si>
  <si>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</si>
  <si>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</si>
  <si>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</si>
  <si>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</si>
  <si>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</si>
  <si>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</si>
  <si>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</si>
  <si>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</si>
  <si>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</si>
  <si>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</si>
  <si>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</si>
  <si>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</si>
  <si>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</si>
  <si>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</si>
  <si>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</si>
  <si>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</si>
  <si>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</si>
  <si>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</si>
  <si>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</si>
  <si>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</si>
  <si>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</si>
  <si>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</si>
  <si>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</si>
  <si>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</si>
  <si>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</si>
  <si>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</si>
  <si>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</si>
  <si>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</si>
  <si>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</si>
  <si>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</si>
  <si>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</si>
  <si>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</si>
  <si>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</si>
  <si>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</si>
  <si>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</si>
  <si>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</si>
  <si>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</si>
  <si>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</si>
  <si>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</si>
  <si>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</si>
  <si>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</si>
  <si>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</si>
  <si>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</si>
  <si>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</si>
  <si>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</si>
  <si>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</si>
  <si>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</si>
  <si>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</si>
  <si>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</si>
  <si>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</si>
  <si>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</si>
  <si>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</si>
  <si>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</si>
  <si>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</si>
  <si>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</si>
  <si>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</si>
  <si>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</si>
  <si>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</si>
  <si>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</si>
  <si>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</si>
  <si>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</si>
  <si>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</si>
  <si>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</si>
  <si>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</si>
  <si>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</si>
  <si>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</si>
  <si>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</si>
  <si>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</si>
  <si>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</si>
  <si>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</si>
  <si>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</si>
  <si>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</si>
  <si>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</si>
  <si>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</si>
  <si>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</si>
  <si>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</si>
  <si>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</si>
  <si>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</si>
  <si>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</si>
  <si>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</si>
  <si>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</si>
  <si>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</si>
  <si>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</si>
  <si>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</si>
  <si>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</si>
  <si>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</si>
  <si>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</si>
  <si>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</si>
  <si>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</si>
  <si>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</si>
  <si>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</si>
  <si>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</si>
  <si>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</si>
  <si>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</si>
  <si>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</si>
  <si>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</si>
  <si>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</si>
  <si>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</si>
  <si>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</si>
  <si>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</si>
  <si>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</si>
  <si>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</si>
  <si>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</si>
  <si>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</si>
  <si>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</si>
  <si>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</si>
  <si>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</si>
  <si>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</si>
  <si>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</si>
  <si>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</si>
  <si>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</si>
  <si>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</si>
  <si>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</si>
  <si>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</si>
  <si>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</si>
  <si>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</si>
  <si>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</si>
  <si>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</si>
  <si>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</si>
  <si>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</si>
  <si>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</si>
  <si>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</si>
  <si>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</si>
  <si>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</si>
  <si>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</si>
  <si>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</si>
  <si>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</si>
  <si>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</si>
  <si>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</si>
  <si>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</si>
  <si>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</si>
  <si>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</si>
  <si>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</si>
  <si>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</si>
  <si>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</si>
  <si>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</si>
  <si>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</si>
  <si>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</si>
  <si>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</si>
  <si>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</si>
  <si>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</si>
  <si>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</si>
  <si>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</si>
  <si>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</si>
  <si>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</si>
  <si>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</si>
  <si>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</si>
  <si>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</si>
  <si>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</si>
  <si>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</si>
  <si>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</si>
  <si>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</si>
  <si>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</si>
  <si>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</si>
  <si>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</si>
  <si>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</si>
  <si>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</si>
  <si>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</si>
  <si>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</si>
  <si>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</si>
  <si>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</si>
  <si>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</si>
  <si>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</si>
  <si>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</si>
  <si>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</si>
  <si>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</si>
  <si>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</si>
  <si>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</si>
  <si>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</si>
  <si>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</si>
  <si>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</si>
  <si>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</si>
  <si>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</si>
  <si>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</si>
  <si>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</si>
  <si>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</si>
  <si>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</si>
  <si>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</si>
  <si>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</si>
  <si>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</si>
  <si>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</si>
  <si>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</si>
  <si>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</si>
  <si>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</si>
  <si>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</si>
  <si>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</si>
  <si>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</si>
  <si>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</si>
  <si>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</si>
  <si>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</si>
  <si>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</si>
  <si>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</si>
  <si>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</si>
  <si>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</si>
  <si>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</si>
  <si>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</si>
  <si>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</si>
  <si>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</si>
  <si>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</si>
  <si>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</si>
  <si>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</si>
  <si>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</si>
  <si>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</si>
  <si>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</si>
  <si>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</si>
  <si>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</si>
  <si>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</si>
  <si>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</si>
  <si>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</si>
  <si>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</si>
  <si>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</si>
  <si>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</si>
  <si>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</si>
  <si>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</si>
  <si>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</si>
  <si>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</si>
  <si>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</si>
  <si>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</si>
  <si>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</si>
  <si>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</si>
  <si>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</si>
  <si>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</si>
  <si>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</si>
  <si>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</si>
  <si>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</si>
  <si>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</si>
  <si>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</si>
  <si>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</si>
  <si>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</si>
  <si>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</si>
  <si>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</si>
  <si>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</si>
  <si>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</si>
  <si>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</si>
  <si>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</si>
  <si>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</si>
  <si>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</si>
  <si>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</si>
  <si>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</si>
  <si>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</si>
  <si>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</si>
  <si>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</si>
  <si>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</si>
  <si>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</si>
  <si>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</si>
  <si>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</si>
  <si>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</si>
  <si>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</si>
  <si>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</si>
  <si>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</si>
  <si>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</si>
  <si>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</si>
  <si>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</si>
  <si>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</si>
  <si>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</si>
  <si>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</si>
  <si>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</si>
  <si>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</si>
  <si>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</si>
  <si>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</si>
  <si>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</si>
  <si>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</si>
  <si>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</si>
  <si>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</si>
  <si>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</si>
  <si>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</si>
  <si>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</si>
  <si>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</si>
  <si>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</si>
  <si>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</si>
  <si>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</si>
  <si>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</si>
  <si>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</si>
  <si>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</si>
  <si>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</si>
  <si>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</si>
  <si>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</si>
  <si>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</si>
  <si>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</si>
  <si>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</si>
  <si>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</si>
  <si>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</si>
  <si>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</si>
  <si>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</si>
  <si>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</si>
  <si>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</si>
  <si>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</si>
  <si>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</si>
  <si>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</si>
  <si>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</si>
  <si>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</si>
  <si>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</si>
  <si>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</si>
  <si>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</si>
  <si>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</si>
  <si>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</si>
  <si>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</si>
  <si>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</si>
  <si>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</si>
  <si>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</si>
  <si>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</si>
  <si>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</si>
  <si>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</si>
  <si>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</si>
  <si>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</si>
  <si>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</si>
  <si>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</si>
  <si>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</si>
  <si>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</si>
  <si>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</si>
  <si>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</si>
  <si>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</si>
  <si>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</si>
  <si>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</si>
  <si>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</si>
  <si>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</si>
  <si>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</si>
  <si>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</si>
  <si>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</si>
  <si>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</si>
  <si>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</si>
  <si>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</si>
  <si>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</si>
  <si>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</si>
  <si>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</si>
  <si>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</si>
  <si>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</si>
  <si>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</si>
  <si>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</si>
  <si>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</si>
  <si>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</si>
  <si>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</si>
  <si>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</si>
  <si>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</si>
  <si>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</si>
  <si>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</si>
  <si>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</si>
  <si>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</si>
  <si>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</si>
  <si>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</si>
  <si>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</si>
  <si>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</si>
  <si>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</si>
  <si>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</si>
  <si>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</si>
  <si>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</si>
  <si>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</si>
  <si>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</si>
  <si>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</si>
  <si>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</si>
  <si>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</si>
  <si>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</si>
  <si>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</si>
  <si>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</si>
  <si>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</si>
  <si>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</si>
  <si>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</si>
  <si>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</si>
  <si>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</si>
  <si>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</si>
  <si>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</si>
  <si>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</si>
  <si>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</si>
  <si>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</si>
  <si>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</si>
  <si>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</si>
  <si>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</si>
  <si>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</si>
  <si>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</si>
  <si>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</si>
  <si>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</si>
  <si>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</si>
  <si>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</si>
  <si>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</si>
  <si>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</si>
  <si>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</si>
  <si>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</si>
  <si>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</si>
  <si>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</si>
  <si>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</si>
  <si>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</si>
  <si>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</si>
  <si>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</si>
  <si>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</si>
  <si>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</si>
  <si>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</si>
  <si>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</si>
  <si>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</si>
  <si>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</si>
  <si>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</si>
  <si>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</si>
  <si>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</si>
  <si>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</si>
  <si>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</si>
  <si>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</si>
  <si>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</si>
  <si>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</si>
  <si>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</si>
  <si>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</si>
  <si>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</si>
  <si>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</si>
  <si>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</si>
  <si>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</si>
  <si>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</si>
  <si>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</si>
  <si>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</si>
  <si>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</si>
  <si>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</si>
  <si>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</si>
  <si>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</si>
  <si>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</si>
  <si>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</si>
  <si>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</si>
  <si>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</si>
  <si>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</si>
  <si>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</si>
  <si>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</si>
  <si>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</si>
  <si>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</si>
  <si>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</si>
  <si>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</si>
  <si>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</si>
  <si>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</si>
  <si>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</si>
  <si>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</si>
  <si>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</si>
  <si>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</si>
  <si>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</si>
  <si>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</si>
  <si>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</si>
  <si>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</si>
  <si>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</si>
  <si>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</si>
  <si>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</si>
  <si>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</si>
  <si>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</si>
  <si>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</si>
  <si>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</si>
  <si>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</si>
  <si>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</si>
  <si>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</si>
  <si>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</si>
  <si>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</si>
  <si>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</si>
  <si>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</si>
  <si>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</si>
  <si>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</si>
  <si>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</si>
  <si>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</si>
  <si>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</si>
  <si>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</si>
  <si>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</si>
  <si>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</si>
  <si>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</si>
  <si>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</si>
  <si>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</si>
  <si>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</si>
  <si>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</si>
  <si>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</si>
  <si>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</si>
  <si>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</si>
  <si>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</si>
  <si>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</si>
  <si>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</si>
  <si>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</si>
  <si>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</si>
  <si>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</si>
  <si>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</si>
  <si>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</si>
  <si>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</si>
  <si>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</si>
  <si>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</si>
  <si>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</si>
  <si>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</si>
  <si>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</si>
  <si>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</si>
  <si>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</si>
  <si>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</si>
  <si>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</si>
  <si>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</si>
  <si>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</si>
  <si>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</si>
  <si>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</si>
  <si>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</si>
  <si>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</si>
  <si>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</si>
  <si>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</si>
  <si>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</si>
  <si>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</si>
  <si>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</si>
  <si>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</si>
  <si>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</si>
  <si>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</si>
  <si>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</si>
  <si>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</si>
  <si>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</si>
  <si>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</si>
  <si>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</si>
  <si>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</si>
  <si>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</si>
  <si>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</si>
  <si>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</si>
  <si>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</si>
  <si>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</si>
  <si>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</si>
  <si>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</si>
  <si>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</si>
  <si>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</si>
  <si>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</si>
  <si>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</si>
  <si>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</si>
  <si>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</si>
  <si>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</si>
  <si>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</si>
  <si>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</si>
  <si>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</si>
  <si>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</si>
  <si>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</si>
  <si>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</si>
  <si>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</si>
  <si>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</si>
  <si>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</si>
  <si>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</si>
  <si>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</si>
  <si>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</si>
  <si>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</si>
  <si>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</si>
  <si>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</si>
  <si>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</si>
  <si>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</si>
  <si>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</si>
  <si>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</si>
  <si>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</si>
  <si>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</si>
  <si>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</si>
  <si>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</si>
  <si>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</si>
  <si>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</si>
  <si>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</si>
  <si>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</si>
  <si>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</si>
  <si>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</si>
  <si>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</si>
  <si>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</si>
  <si>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</si>
  <si>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</si>
  <si>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</si>
  <si>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</si>
  <si>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</si>
  <si>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</si>
  <si>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</si>
  <si>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</si>
  <si>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</si>
  <si>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</si>
  <si>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</si>
  <si>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</si>
  <si>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</si>
  <si>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</si>
  <si>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</si>
  <si>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</si>
  <si>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</si>
  <si>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</si>
  <si>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</si>
  <si>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</si>
  <si>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</si>
  <si>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</si>
  <si>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</si>
  <si>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</si>
  <si>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</si>
  <si>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</si>
  <si>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</si>
  <si>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</si>
  <si>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</si>
  <si>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</si>
  <si>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</si>
  <si>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</si>
  <si>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</si>
  <si>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</si>
  <si>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</si>
  <si>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</si>
  <si>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</si>
  <si>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</si>
  <si>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</si>
  <si>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</si>
  <si>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</si>
  <si>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</si>
  <si>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</si>
  <si>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</si>
  <si>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</si>
  <si>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</si>
  <si>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</si>
  <si>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</si>
  <si>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</si>
  <si>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</si>
  <si>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</si>
  <si>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</si>
  <si>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</si>
  <si>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</si>
  <si>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</si>
  <si>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</si>
  <si>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</si>
  <si>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</si>
  <si>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</si>
  <si>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</si>
  <si>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</si>
  <si>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</si>
  <si>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</si>
  <si>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</si>
  <si>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</si>
  <si>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</si>
  <si>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</si>
  <si>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</si>
  <si>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</si>
  <si>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</si>
  <si>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</si>
  <si>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</si>
  <si>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</si>
  <si>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</si>
  <si>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</si>
  <si>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</si>
  <si>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</si>
  <si>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</si>
  <si>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</si>
  <si>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</si>
  <si>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</si>
  <si>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</si>
  <si>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</si>
  <si>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</si>
  <si>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</si>
  <si>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</si>
  <si>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</si>
  <si>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</si>
  <si>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</si>
  <si>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</si>
  <si>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</si>
  <si>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</si>
  <si>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</si>
  <si>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</si>
  <si>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</si>
  <si>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</si>
  <si>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</si>
  <si>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</si>
  <si>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</si>
  <si>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</si>
  <si>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</si>
  <si>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</si>
  <si>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</si>
  <si>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</si>
  <si>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</si>
  <si>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</si>
  <si>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</si>
  <si>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</si>
  <si>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</si>
  <si>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</si>
  <si>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</si>
  <si>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</si>
  <si>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</si>
  <si>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</si>
  <si>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</si>
  <si>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</si>
  <si>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</si>
  <si>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</si>
  <si>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</si>
  <si>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</si>
  <si>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</si>
  <si>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</si>
  <si>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</si>
  <si>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</si>
  <si>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</si>
  <si>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</si>
  <si>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</si>
  <si>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</si>
  <si>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</si>
  <si>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</si>
  <si>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</si>
  <si>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</si>
  <si>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</si>
  <si>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</si>
  <si>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</si>
  <si>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</si>
  <si>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</si>
  <si>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</si>
  <si>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</si>
  <si>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</si>
  <si>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</si>
  <si>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</si>
  <si>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</si>
  <si>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</si>
  <si>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</si>
  <si>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</si>
  <si>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</si>
  <si>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</si>
  <si>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</si>
  <si>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</si>
  <si>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</si>
  <si>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</si>
  <si>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</si>
  <si>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</si>
  <si>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</si>
  <si>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</si>
  <si>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</si>
  <si>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</si>
  <si>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</si>
  <si>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</si>
  <si>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</si>
  <si>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</si>
  <si>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</si>
  <si>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</si>
  <si>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</si>
  <si>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</si>
  <si>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</si>
  <si>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</si>
  <si>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</si>
  <si>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</si>
  <si>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</si>
  <si>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</si>
  <si>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</si>
  <si>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</si>
  <si>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</si>
  <si>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</si>
  <si>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</si>
  <si>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</si>
  <si>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</si>
  <si>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</si>
  <si>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</si>
  <si>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</si>
  <si>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</si>
  <si>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</si>
  <si>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</si>
  <si>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</si>
  <si>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</si>
  <si>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</si>
  <si>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</si>
  <si>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</si>
  <si>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</si>
  <si>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</si>
  <si>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</si>
  <si>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</si>
  <si>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</si>
  <si>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</si>
  <si>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</si>
  <si>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</si>
  <si>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</si>
  <si>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</si>
  <si>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</si>
  <si>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</si>
  <si>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</si>
  <si>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</si>
  <si>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</si>
  <si>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</si>
  <si>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</si>
  <si>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</si>
  <si>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</si>
  <si>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</si>
  <si>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</si>
  <si>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</si>
  <si>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</si>
  <si>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</si>
  <si>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</si>
  <si>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</si>
  <si>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</si>
  <si>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</si>
  <si>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</si>
  <si>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</si>
  <si>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</si>
  <si>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</si>
  <si>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</si>
  <si>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</si>
  <si>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</si>
  <si>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</si>
  <si>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</si>
  <si>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</si>
  <si>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</si>
  <si>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</si>
  <si>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</si>
  <si>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</si>
  <si>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</si>
  <si>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</si>
  <si>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</si>
  <si>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</si>
  <si>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</si>
  <si>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</si>
  <si>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</si>
  <si>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</si>
  <si>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</si>
  <si>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</si>
  <si>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</si>
  <si>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</si>
  <si>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</si>
  <si>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</si>
  <si>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</si>
  <si>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</si>
  <si>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</si>
  <si>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</si>
  <si>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</si>
  <si>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</si>
  <si>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</si>
  <si>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</si>
  <si>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</si>
  <si>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</si>
  <si>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</si>
  <si>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</si>
  <si>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</si>
  <si>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</si>
  <si>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</si>
  <si>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</si>
  <si>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</si>
  <si>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</si>
  <si>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</si>
  <si>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</si>
  <si>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</si>
  <si>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</si>
  <si>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</si>
  <si>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</si>
  <si>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</si>
  <si>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</si>
  <si>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</si>
  <si>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</si>
  <si>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</si>
  <si>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</si>
  <si>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</si>
  <si>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</si>
  <si>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</si>
  <si>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</si>
  <si>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</si>
  <si>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</si>
  <si>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</si>
  <si>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</si>
  <si>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</si>
  <si>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</si>
  <si>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</si>
  <si>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</si>
  <si>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</si>
  <si>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</si>
  <si>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</si>
  <si>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</si>
  <si>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</si>
  <si>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</si>
  <si>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</si>
  <si>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</si>
  <si>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</si>
  <si>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</si>
  <si>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</si>
  <si>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</si>
  <si>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</si>
  <si>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</si>
  <si>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</si>
  <si>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</si>
  <si>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</si>
  <si>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</si>
  <si>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</si>
  <si>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</si>
  <si>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</si>
  <si>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</si>
  <si>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</si>
  <si>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</si>
  <si>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</si>
  <si>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</si>
  <si>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</si>
  <si>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</si>
  <si>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</si>
  <si>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</si>
  <si>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</si>
  <si>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</si>
  <si>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</si>
  <si>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</si>
  <si>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</si>
  <si>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</si>
  <si>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</si>
  <si>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</si>
  <si>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</si>
  <si>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</si>
  <si>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</si>
  <si>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</si>
  <si>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</si>
  <si>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</si>
  <si>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</si>
  <si>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</si>
  <si>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</si>
  <si>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</si>
  <si>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</si>
  <si>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</si>
  <si>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</si>
  <si>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</si>
  <si>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</si>
  <si>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</si>
  <si>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</si>
  <si>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</si>
  <si>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</si>
  <si>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</si>
  <si>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</si>
  <si>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</si>
  <si>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</si>
  <si>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</si>
  <si>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</si>
  <si>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</si>
  <si>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</si>
  <si>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</si>
  <si>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</si>
  <si>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</si>
  <si>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</si>
  <si>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</si>
  <si>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</si>
  <si>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</si>
  <si>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</si>
  <si>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</si>
  <si>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</si>
  <si>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</si>
  <si>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</si>
  <si>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</si>
  <si>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</si>
  <si>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</si>
  <si>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</si>
  <si>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</si>
  <si>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</si>
  <si>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</si>
  <si>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</si>
  <si>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</si>
  <si>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</si>
  <si>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</si>
  <si>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</si>
  <si>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</si>
  <si>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</si>
  <si>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</si>
  <si>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</si>
  <si>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</si>
  <si>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</si>
  <si>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</si>
  <si>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</si>
  <si>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</si>
  <si>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</si>
  <si>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</si>
  <si>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</si>
  <si>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</si>
  <si>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</si>
  <si>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</si>
  <si>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</si>
  <si>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</si>
  <si>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</si>
  <si>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</si>
  <si>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</si>
  <si>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</si>
  <si>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</si>
  <si>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</si>
  <si>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</si>
  <si>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</si>
  <si>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</si>
  <si>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</si>
  <si>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</si>
  <si>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</si>
  <si>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</si>
  <si>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</si>
  <si>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</si>
  <si>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</si>
  <si>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</si>
  <si>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</si>
  <si>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</si>
  <si>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</si>
  <si>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</si>
  <si>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</si>
  <si>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</si>
  <si>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</si>
  <si>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</si>
  <si>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</si>
  <si>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</si>
  <si>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</si>
  <si>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</si>
  <si>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</si>
  <si>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</si>
  <si>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</si>
  <si>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</si>
  <si>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</si>
  <si>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</si>
  <si>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</si>
  <si>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</si>
  <si>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</si>
  <si>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</si>
  <si>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</si>
  <si>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</si>
  <si>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</si>
  <si>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</si>
  <si>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</si>
  <si>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</si>
  <si>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</si>
  <si>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</si>
  <si>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</si>
  <si>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</si>
  <si>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</si>
  <si>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</si>
  <si>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</si>
  <si>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</si>
  <si>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</si>
  <si>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</si>
  <si>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</si>
  <si>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</si>
  <si>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</si>
  <si>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</si>
  <si>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</si>
  <si>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</si>
  <si>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</si>
  <si>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</si>
  <si>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</si>
  <si>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</si>
  <si>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</si>
  <si>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</si>
  <si>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</si>
  <si>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</si>
  <si>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</si>
  <si>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</si>
  <si>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</si>
  <si>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</si>
  <si>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</si>
  <si>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</si>
  <si>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</si>
  <si>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</si>
  <si>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</si>
  <si>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</si>
  <si>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</si>
  <si>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</si>
  <si>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</si>
  <si>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</si>
  <si>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</si>
  <si>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</si>
  <si>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</si>
  <si>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</si>
  <si>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</si>
  <si>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</si>
  <si>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</si>
  <si>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</si>
  <si>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</si>
  <si>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</si>
  <si>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</si>
  <si>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</si>
  <si>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</si>
  <si>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</si>
  <si>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</si>
  <si>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</si>
  <si>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</si>
  <si>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</si>
  <si>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</si>
  <si>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</si>
  <si>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</si>
  <si>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</si>
  <si>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</si>
  <si>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</si>
  <si>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</si>
  <si>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</si>
  <si>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</si>
  <si>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</si>
  <si>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</si>
  <si>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</si>
  <si>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</si>
  <si>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</si>
  <si>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</si>
  <si>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</si>
  <si>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</si>
  <si>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</si>
  <si>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</si>
  <si>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</si>
  <si>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</si>
  <si>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</si>
  <si>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</si>
  <si>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</si>
  <si>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</si>
  <si>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</si>
  <si>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</si>
  <si>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</si>
  <si>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</si>
  <si>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</si>
  <si>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</si>
  <si>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</si>
  <si>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</si>
  <si>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</si>
  <si>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</si>
  <si>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</si>
  <si>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</si>
  <si>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</si>
  <si>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</si>
  <si>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</si>
  <si>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</si>
  <si>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</si>
  <si>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</si>
  <si>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</si>
  <si>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</si>
  <si>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</si>
  <si>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</si>
  <si>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</si>
  <si>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</si>
  <si>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</si>
  <si>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</si>
  <si>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</si>
  <si>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</si>
  <si>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</si>
  <si>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</si>
  <si>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</si>
  <si>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</si>
  <si>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</si>
  <si>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</si>
  <si>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</si>
  <si>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</si>
  <si>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</si>
  <si>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</si>
  <si>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</si>
  <si>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</si>
  <si>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</si>
  <si>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</si>
  <si>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</si>
  <si>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</si>
  <si>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</si>
  <si>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</si>
  <si>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</si>
  <si>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</si>
  <si>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</si>
  <si>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</si>
  <si>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</si>
  <si>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</si>
  <si>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</si>
  <si>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</si>
  <si>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</si>
  <si>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</si>
  <si>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</si>
  <si>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</si>
  <si>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</si>
  <si>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</si>
  <si>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</si>
  <si>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</si>
  <si>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</si>
  <si>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</si>
  <si>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</si>
  <si>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</si>
  <si>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</si>
  <si>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</si>
  <si>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</si>
  <si>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</si>
  <si>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</si>
  <si>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</si>
  <si>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</si>
  <si>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</si>
  <si>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</si>
  <si>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</si>
  <si>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</si>
  <si>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</si>
  <si>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</si>
  <si>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</si>
  <si>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</si>
  <si>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</si>
  <si>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</si>
  <si>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</si>
  <si>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</si>
  <si>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</si>
  <si>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</si>
  <si>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</si>
  <si>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</si>
  <si>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</si>
  <si>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</si>
  <si>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</si>
  <si>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</si>
  <si>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</si>
  <si>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</si>
  <si>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</si>
  <si>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</si>
  <si>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</si>
  <si>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</si>
  <si>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</si>
  <si>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</si>
  <si>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</si>
  <si>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</si>
  <si>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</si>
  <si>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</si>
  <si>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</si>
  <si>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</si>
  <si>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</si>
  <si>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</si>
  <si>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</si>
  <si>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</si>
  <si>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</si>
  <si>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</si>
  <si>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</si>
  <si>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</si>
  <si>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</si>
  <si>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</si>
  <si>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</si>
  <si>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</si>
  <si>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</si>
  <si>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</si>
  <si>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</si>
  <si>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</si>
  <si>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</si>
  <si>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</si>
  <si>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</si>
  <si>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</si>
  <si>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</si>
  <si>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</si>
  <si>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</si>
  <si>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</si>
  <si>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</si>
  <si>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</si>
  <si>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</si>
  <si>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</si>
  <si>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</si>
  <si>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</si>
  <si>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</si>
  <si>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</si>
  <si>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</si>
  <si>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</si>
  <si>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</si>
  <si>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</si>
  <si>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</si>
  <si>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</si>
  <si>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</si>
  <si>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</si>
  <si>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</si>
  <si>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</si>
  <si>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</si>
  <si>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</si>
  <si>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</si>
  <si>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</si>
  <si>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</si>
  <si>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</si>
  <si>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</si>
  <si>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</si>
  <si>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</si>
  <si>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</si>
  <si>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</si>
  <si>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</si>
  <si>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</si>
  <si>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</si>
  <si>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</si>
  <si>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</si>
  <si>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</si>
  <si>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</si>
  <si>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</si>
  <si>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</si>
  <si>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</si>
  <si>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</si>
  <si>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</si>
  <si>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</si>
  <si>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</si>
  <si>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</si>
  <si>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</si>
  <si>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</si>
  <si>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</si>
  <si>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</si>
  <si>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</si>
  <si>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</si>
  <si>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</si>
  <si>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</si>
  <si>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</si>
  <si>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</si>
  <si>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</si>
  <si>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</si>
  <si>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</si>
  <si>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</si>
  <si>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</si>
  <si>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</si>
  <si>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</si>
  <si>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</si>
  <si>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</si>
  <si>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</si>
  <si>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</si>
  <si>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</si>
  <si>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</si>
  <si>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</si>
  <si>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</si>
  <si>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</si>
  <si>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</si>
  <si>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</si>
  <si>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</si>
  <si>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</si>
  <si>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</si>
  <si>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</si>
  <si>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</si>
  <si>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</si>
  <si>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</si>
  <si>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</si>
  <si>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</si>
  <si>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</si>
  <si>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</si>
  <si>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</si>
  <si>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</si>
  <si>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</si>
  <si>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</si>
  <si>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</si>
  <si>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</si>
  <si>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</si>
  <si>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</si>
  <si>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</si>
  <si>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</si>
  <si>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</si>
  <si>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</si>
  <si>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</si>
  <si>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</si>
  <si>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</si>
  <si>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</si>
  <si>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</si>
  <si>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</si>
  <si>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</si>
  <si>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</si>
  <si>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</si>
  <si>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</si>
  <si>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</si>
  <si>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</si>
  <si>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</si>
  <si>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</si>
  <si>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</si>
  <si>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</si>
  <si>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</si>
  <si>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</si>
  <si>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</si>
  <si>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</si>
  <si>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</si>
  <si>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</si>
  <si>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</si>
  <si>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</si>
  <si>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</si>
  <si>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</si>
  <si>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</si>
  <si>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</si>
  <si>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</si>
  <si>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</si>
  <si>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</si>
  <si>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</si>
  <si>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</si>
  <si>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</si>
  <si>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</si>
  <si>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</si>
  <si>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</si>
  <si>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</si>
  <si>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</si>
  <si>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</si>
  <si>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</si>
  <si>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</si>
  <si>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</si>
  <si>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</si>
  <si>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</si>
  <si>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</si>
  <si>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</si>
  <si>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</si>
  <si>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</si>
  <si>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</si>
  <si>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</si>
  <si>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</si>
  <si>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</si>
  <si>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</si>
  <si>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</si>
  <si>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</si>
  <si>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</si>
  <si>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</si>
  <si>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</si>
  <si>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</si>
  <si>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</si>
  <si>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</si>
  <si>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</si>
  <si>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</si>
  <si>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</si>
  <si>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</si>
  <si>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</si>
  <si>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</si>
  <si>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</si>
  <si>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</si>
  <si>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</si>
  <si>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</si>
  <si>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</si>
  <si>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</si>
  <si>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</si>
  <si>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</si>
  <si>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</si>
  <si>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</si>
  <si>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</si>
  <si>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</si>
  <si>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</si>
  <si>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</si>
  <si>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</si>
  <si>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</si>
  <si>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</si>
  <si>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</si>
  <si>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</si>
  <si>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</si>
  <si>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</si>
  <si>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</si>
  <si>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</si>
  <si>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</si>
  <si>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</si>
  <si>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</si>
  <si>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</si>
  <si>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</si>
  <si>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</si>
  <si>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</si>
  <si>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</si>
  <si>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</si>
  <si>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</si>
  <si>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</si>
  <si>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</si>
  <si>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</si>
  <si>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</si>
  <si>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</si>
  <si>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</si>
  <si>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</si>
  <si>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</si>
  <si>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</si>
  <si>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</si>
  <si>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</si>
  <si>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</si>
  <si>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</si>
  <si>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</si>
  <si>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</si>
  <si>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</si>
  <si>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</si>
  <si>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</si>
  <si>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</si>
  <si>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</si>
  <si>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</si>
  <si>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</si>
  <si>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</si>
  <si>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</si>
  <si>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</si>
  <si>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</si>
  <si>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</si>
  <si>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</si>
  <si>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</si>
  <si>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</si>
  <si>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</si>
  <si>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</si>
  <si>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</si>
  <si>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</si>
  <si>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</si>
  <si>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</si>
  <si>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</si>
  <si>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</si>
  <si>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</si>
  <si>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</si>
  <si>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</si>
  <si>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</si>
  <si>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</si>
  <si>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</si>
  <si>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</si>
  <si>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</si>
  <si>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</si>
  <si>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</si>
  <si>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</si>
  <si>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</si>
  <si>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</si>
  <si>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</si>
  <si>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</si>
  <si>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</si>
  <si>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</si>
  <si>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</si>
  <si>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</si>
  <si>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</si>
  <si>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</si>
  <si>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</si>
  <si>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</si>
  <si>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</si>
  <si>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</si>
  <si>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</si>
  <si>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</si>
  <si>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</si>
  <si>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</si>
  <si>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</si>
  <si>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</si>
  <si>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</si>
  <si>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</si>
  <si>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</si>
  <si>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</si>
  <si>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</si>
  <si>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</si>
  <si>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</si>
  <si>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</si>
  <si>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</si>
  <si>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</si>
  <si>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</si>
  <si>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</si>
  <si>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</si>
  <si>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</si>
  <si>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</si>
  <si>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</si>
  <si>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</si>
  <si>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</si>
  <si>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</si>
  <si>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</si>
  <si>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</si>
  <si>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</si>
  <si>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</si>
  <si>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</si>
  <si>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</si>
  <si>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</si>
  <si>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</si>
  <si>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</si>
  <si>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</si>
  <si>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</si>
  <si>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</si>
  <si>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</si>
  <si>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</si>
  <si>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</si>
  <si>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</si>
  <si>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</si>
  <si>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</si>
  <si>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</si>
  <si>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</si>
  <si>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</si>
  <si>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</si>
  <si>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</si>
  <si>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</si>
  <si>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</si>
  <si>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</si>
  <si>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</si>
  <si>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</si>
  <si>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</si>
  <si>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</si>
  <si>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</si>
  <si>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</si>
  <si>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</si>
  <si>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</si>
  <si>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</si>
  <si>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</si>
  <si>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</si>
  <si>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</si>
  <si>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</si>
  <si>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</si>
  <si>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</si>
  <si>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</si>
  <si>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</si>
  <si>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</si>
  <si>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</si>
  <si>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</si>
  <si>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</si>
  <si>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</si>
  <si>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</si>
  <si>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</si>
  <si>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</si>
  <si>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</si>
  <si>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</si>
  <si>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</si>
  <si>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</si>
  <si>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</si>
  <si>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</si>
  <si>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</si>
  <si>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</si>
  <si>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</si>
  <si>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</si>
  <si>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</si>
  <si>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</si>
  <si>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</si>
  <si>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</si>
  <si>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</si>
  <si>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</si>
  <si>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</si>
  <si>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</si>
  <si>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</si>
  <si>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</si>
  <si>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</si>
  <si>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</si>
  <si>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</si>
  <si>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</si>
  <si>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</si>
  <si>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</si>
  <si>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</si>
  <si>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</si>
  <si>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</si>
  <si>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</si>
  <si>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</si>
  <si>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</si>
  <si>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</si>
  <si>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</si>
  <si>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</si>
  <si>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</si>
  <si>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</si>
  <si>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</si>
  <si>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</si>
  <si>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</si>
  <si>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</si>
  <si>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</si>
  <si>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</si>
  <si>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</si>
  <si>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</si>
  <si>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</si>
  <si>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</si>
  <si>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</si>
  <si>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</si>
  <si>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</si>
  <si>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</si>
  <si>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</si>
  <si>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</si>
  <si>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</si>
  <si>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</si>
  <si>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</si>
  <si>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</si>
  <si>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</si>
  <si>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</si>
  <si>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</si>
  <si>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</si>
  <si>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</si>
  <si>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</si>
  <si>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</si>
  <si>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</si>
  <si>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</si>
  <si>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</si>
  <si>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</si>
  <si>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</si>
  <si>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</si>
  <si>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</si>
  <si>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</si>
  <si>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</si>
  <si>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</si>
  <si>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</si>
  <si>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</si>
  <si>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</si>
  <si>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</si>
  <si>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</si>
  <si>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</si>
  <si>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</si>
  <si>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</si>
  <si>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</si>
  <si>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</si>
  <si>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</si>
  <si>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</si>
  <si>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</si>
  <si>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</si>
  <si>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</si>
  <si>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</si>
  <si>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</si>
  <si>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</si>
  <si>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</si>
  <si>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</si>
  <si>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</si>
  <si>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</si>
  <si>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</si>
  <si>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</si>
  <si>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</si>
  <si>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</si>
  <si>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</si>
  <si>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</si>
  <si>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</si>
  <si>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</si>
  <si>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</si>
  <si>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</si>
  <si>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</si>
  <si>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</si>
  <si>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</si>
  <si>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</si>
  <si>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</si>
  <si>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</si>
  <si>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</si>
  <si>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</si>
  <si>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</si>
  <si>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</si>
  <si>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</si>
  <si>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</si>
  <si>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</si>
  <si>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</si>
  <si>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</si>
  <si>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</si>
  <si>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</si>
  <si>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</si>
  <si>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</si>
  <si>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</si>
  <si>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</si>
  <si>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</si>
  <si>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</si>
  <si>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</si>
  <si>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</si>
  <si>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</si>
  <si>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</si>
  <si>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</si>
  <si>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</si>
  <si>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</si>
  <si>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</si>
  <si>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</si>
  <si>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</si>
  <si>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</si>
  <si>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</si>
  <si>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</si>
  <si>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</si>
  <si>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</si>
  <si>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</si>
  <si>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</si>
  <si>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</si>
  <si>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</si>
  <si>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</si>
  <si>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</si>
  <si>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</si>
  <si>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</si>
  <si>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</si>
  <si>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</si>
  <si>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</si>
  <si>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</si>
  <si>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</si>
  <si>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</si>
  <si>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</si>
  <si>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</si>
  <si>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</si>
  <si>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</si>
  <si>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</si>
  <si>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</si>
  <si>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</si>
  <si>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</si>
  <si>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</si>
  <si>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</si>
  <si>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</si>
  <si>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</si>
  <si>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</si>
  <si>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</si>
  <si>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</si>
  <si>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</si>
  <si>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</si>
  <si>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</si>
  <si>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</si>
  <si>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</si>
  <si>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</si>
  <si>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</si>
  <si>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</si>
  <si>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</si>
  <si>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</si>
  <si>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</si>
  <si>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</si>
  <si>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</si>
  <si>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</si>
  <si>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</si>
  <si>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</si>
  <si>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</si>
  <si>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</si>
  <si>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</si>
  <si>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</si>
  <si>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</si>
  <si>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</si>
  <si>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</si>
  <si>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</si>
  <si>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</si>
  <si>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</si>
  <si>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</si>
  <si>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</si>
  <si>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</si>
  <si>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</si>
  <si>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</si>
  <si>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</si>
  <si>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</si>
  <si>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</si>
  <si>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</si>
  <si>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</si>
  <si>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</si>
  <si>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</si>
  <si>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</si>
  <si>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</si>
  <si>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</si>
  <si>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</si>
  <si>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</si>
  <si>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</si>
  <si>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</si>
  <si>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</si>
  <si>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</si>
  <si>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</si>
  <si>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</si>
  <si>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</si>
  <si>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</si>
  <si>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</si>
  <si>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</si>
  <si>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</si>
  <si>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</si>
  <si>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</si>
  <si>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</si>
  <si>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</si>
  <si>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</si>
  <si>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</si>
  <si>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</si>
  <si>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</si>
  <si>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</si>
  <si>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</si>
  <si>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</si>
  <si>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</si>
  <si>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</si>
  <si>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</si>
  <si>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</si>
  <si>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</si>
  <si>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</si>
  <si>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</si>
  <si>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</si>
  <si>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</si>
  <si>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</si>
  <si>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</si>
  <si>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</si>
  <si>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</si>
  <si>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</si>
  <si>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</si>
  <si>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</si>
  <si>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</si>
  <si>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</si>
  <si>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</si>
  <si>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</si>
  <si>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</si>
  <si>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</si>
  <si>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</si>
  <si>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</si>
  <si>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</si>
  <si>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</si>
  <si>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</si>
  <si>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</si>
  <si>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</si>
  <si>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</si>
  <si>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</si>
  <si>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</si>
  <si>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</si>
  <si>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</si>
  <si>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</si>
  <si>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</si>
  <si>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</si>
  <si>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</si>
  <si>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</si>
  <si>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</si>
  <si>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</si>
  <si>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</si>
  <si>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</si>
  <si>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</si>
  <si>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</si>
  <si>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</si>
  <si>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</si>
  <si>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</si>
  <si>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</si>
  <si>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</si>
  <si>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</si>
  <si>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</si>
  <si>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</si>
  <si>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</si>
  <si>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</si>
  <si>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</si>
  <si>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</si>
  <si>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</si>
  <si>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</si>
  <si>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</si>
  <si>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</si>
  <si>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</si>
  <si>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</si>
  <si>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</si>
  <si>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</si>
  <si>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</si>
  <si>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</si>
  <si>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</si>
  <si>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</si>
  <si>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</si>
  <si>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</si>
  <si>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</si>
  <si>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</si>
  <si>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</si>
  <si>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</si>
  <si>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</si>
  <si>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</si>
  <si>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</si>
  <si>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</si>
  <si>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</si>
  <si>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</si>
  <si>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</si>
  <si>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</si>
  <si>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</si>
  <si>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</si>
  <si>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</si>
  <si>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</si>
  <si>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</si>
  <si>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</si>
  <si>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</si>
  <si>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</si>
  <si>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</si>
  <si>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</si>
  <si>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</si>
  <si>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</si>
  <si>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</si>
  <si>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</si>
  <si>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</si>
  <si>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</si>
  <si>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</si>
  <si>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</si>
  <si>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</si>
  <si>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</si>
  <si>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</si>
  <si>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</si>
  <si>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</si>
  <si>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</si>
  <si>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</si>
  <si>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</si>
  <si>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</si>
  <si>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</si>
  <si>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</si>
  <si>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</si>
  <si>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</si>
  <si>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</si>
  <si>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</si>
  <si>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</si>
  <si>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</si>
  <si>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</si>
  <si>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</si>
  <si>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</si>
  <si>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</si>
  <si>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</si>
  <si>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</si>
  <si>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</si>
  <si>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</si>
  <si>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</si>
  <si>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</si>
  <si>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</si>
  <si>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</si>
  <si>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</si>
  <si>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</si>
  <si>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</si>
  <si>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</si>
  <si>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</si>
  <si>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</si>
  <si>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</si>
  <si>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</si>
  <si>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</si>
  <si>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</si>
  <si>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</si>
  <si>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</si>
  <si>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</si>
  <si>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</si>
  <si>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</si>
  <si>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</si>
  <si>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</si>
  <si>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</si>
  <si>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</si>
  <si>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</si>
  <si>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</si>
  <si>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</si>
  <si>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</si>
  <si>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</si>
  <si>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</si>
  <si>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</si>
  <si>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</si>
  <si>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</si>
  <si>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</si>
  <si>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</si>
  <si>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</si>
  <si>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</si>
  <si>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</si>
  <si>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</si>
  <si>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</si>
  <si>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</si>
  <si>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</si>
  <si>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</si>
  <si>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</si>
  <si>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</si>
  <si>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</si>
  <si>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</si>
  <si>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</si>
  <si>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</si>
  <si>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</si>
  <si>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</si>
  <si>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</si>
  <si>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</si>
  <si>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</si>
  <si>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</si>
  <si>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</si>
  <si>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</si>
  <si>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</si>
  <si>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</si>
  <si>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</si>
  <si>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</si>
  <si>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</si>
  <si>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</si>
  <si>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</si>
  <si>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</si>
  <si>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</si>
  <si>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</si>
  <si>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</si>
  <si>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</si>
  <si>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</si>
  <si>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</si>
  <si>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</si>
  <si>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</si>
  <si>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</si>
  <si>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</si>
  <si>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</si>
  <si>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</si>
  <si>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</si>
  <si>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</si>
  <si>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</si>
  <si>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</si>
  <si>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</si>
  <si>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</si>
  <si>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</si>
  <si>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</si>
  <si>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</si>
  <si>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</si>
  <si>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</si>
  <si>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</si>
  <si>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</si>
  <si>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</si>
  <si>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</si>
  <si>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</si>
  <si>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</si>
  <si>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</si>
  <si>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</si>
  <si>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</si>
  <si>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</si>
  <si>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</si>
  <si>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</si>
  <si>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</si>
  <si>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</si>
  <si>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</si>
  <si>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</si>
  <si>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</si>
  <si>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</si>
  <si>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</si>
  <si>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</si>
  <si>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</si>
  <si>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</si>
  <si>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</si>
  <si>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</si>
  <si>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</si>
  <si>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</si>
  <si>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</si>
  <si>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</si>
  <si>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</si>
  <si>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</si>
  <si>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</si>
  <si>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</si>
  <si>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</si>
  <si>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</si>
  <si>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</si>
  <si>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</si>
  <si>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</si>
  <si>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</si>
  <si>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</si>
  <si>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</si>
  <si>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</si>
  <si>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</si>
  <si>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</si>
  <si>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</si>
  <si>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</si>
  <si>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</si>
  <si>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</si>
  <si>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</si>
  <si>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</si>
  <si>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</si>
  <si>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</si>
  <si>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</si>
  <si>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</si>
  <si>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</si>
  <si>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</si>
  <si>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</si>
  <si>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</si>
  <si>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</si>
  <si>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</si>
  <si>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</si>
  <si>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</si>
  <si>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</si>
  <si>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</si>
  <si>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</si>
  <si>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</si>
  <si>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</si>
  <si>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</si>
  <si>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</si>
  <si>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</si>
  <si>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</si>
  <si>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</si>
  <si>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</si>
  <si>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</si>
  <si>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</si>
  <si>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</si>
  <si>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</si>
  <si>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</si>
  <si>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</si>
  <si>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</si>
  <si>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</si>
  <si>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</si>
  <si>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</si>
  <si>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</si>
  <si>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</si>
  <si>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</si>
  <si>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</si>
  <si>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</si>
  <si>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</si>
  <si>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</si>
  <si>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</si>
  <si>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</si>
  <si>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</si>
  <si>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</si>
  <si>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</si>
  <si>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</si>
  <si>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</si>
  <si>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</si>
  <si>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</si>
  <si>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</si>
  <si>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</si>
  <si>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</si>
  <si>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</si>
  <si>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</si>
  <si>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</si>
  <si>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</si>
  <si>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</si>
  <si>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</si>
  <si>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</si>
  <si>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</si>
  <si>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</si>
  <si>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</si>
  <si>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</si>
  <si>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</si>
  <si>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</si>
  <si>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</si>
  <si>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</si>
  <si>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</si>
  <si>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</si>
  <si>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</si>
  <si>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</si>
  <si>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</si>
  <si>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</si>
  <si>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</si>
  <si>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</si>
  <si>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</si>
  <si>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</si>
  <si>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</si>
  <si>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</si>
  <si>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</si>
  <si>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</si>
  <si>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</si>
  <si>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</si>
  <si>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</si>
  <si>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</si>
  <si>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</si>
  <si>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</si>
  <si>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</si>
  <si>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</si>
  <si>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</si>
  <si>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</si>
  <si>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</si>
  <si>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</si>
  <si>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</si>
  <si>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</si>
  <si>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</si>
  <si>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</si>
  <si>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</si>
  <si>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</si>
  <si>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</si>
  <si>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</si>
  <si>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</si>
  <si>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</si>
  <si>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</si>
  <si>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</si>
  <si>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</si>
  <si>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</si>
  <si>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</si>
  <si>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</si>
  <si>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</si>
  <si>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</si>
  <si>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</si>
  <si>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</si>
  <si>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</si>
  <si>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</si>
  <si>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</si>
  <si>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</si>
  <si>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</si>
  <si>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</si>
  <si>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</si>
  <si>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</si>
  <si>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</si>
  <si>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</si>
  <si>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</si>
  <si>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</si>
  <si>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</si>
  <si>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</si>
  <si>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</si>
  <si>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</si>
  <si>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</si>
  <si>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</si>
  <si>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</si>
  <si>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</si>
  <si>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</si>
  <si>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</si>
  <si>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</si>
  <si>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</si>
  <si>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</si>
  <si>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</si>
  <si>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</si>
  <si>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</si>
  <si>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</si>
  <si>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</si>
  <si>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</si>
  <si>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</si>
  <si>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</si>
  <si>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</si>
  <si>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</si>
  <si>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</si>
  <si>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</si>
  <si>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</si>
  <si>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</si>
  <si>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</si>
  <si>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</si>
  <si>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</si>
  <si>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</si>
  <si>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</si>
  <si>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</si>
  <si>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</si>
  <si>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</si>
  <si>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</si>
  <si>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</si>
  <si>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</si>
  <si>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</si>
  <si>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</si>
  <si>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</si>
  <si>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</si>
  <si>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</si>
  <si>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</si>
  <si>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</si>
  <si>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</si>
  <si>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</si>
  <si>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</si>
  <si>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</si>
  <si>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</si>
  <si>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</si>
  <si>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</si>
  <si>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</si>
  <si>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</si>
  <si>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</si>
  <si>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</si>
  <si>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</si>
  <si>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</si>
  <si>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</si>
  <si>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</si>
  <si>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</si>
  <si>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</si>
  <si>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</si>
  <si>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</si>
  <si>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</si>
  <si>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</si>
  <si>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</si>
  <si>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</si>
  <si>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</si>
  <si>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</si>
  <si>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</si>
  <si>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</si>
  <si>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</si>
  <si>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</si>
  <si>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</si>
  <si>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</si>
  <si>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</si>
  <si>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</si>
  <si>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</si>
  <si>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</si>
  <si>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</si>
  <si>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</si>
  <si>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</si>
  <si>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</si>
  <si>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</si>
  <si>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</si>
  <si>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</si>
  <si>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</si>
  <si>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</si>
  <si>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</si>
  <si>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</si>
  <si>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</si>
  <si>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</si>
  <si>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</si>
  <si>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</si>
  <si>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</si>
  <si>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</si>
  <si>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</si>
  <si>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</si>
  <si>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</si>
  <si>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</si>
  <si>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</si>
  <si>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</si>
  <si>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</si>
  <si>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</si>
  <si>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</si>
  <si>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</si>
  <si>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</si>
  <si>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</si>
  <si>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</si>
  <si>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</si>
  <si>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</si>
  <si>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</si>
  <si>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</si>
  <si>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</si>
  <si>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</si>
  <si>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</si>
  <si>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</si>
  <si>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</si>
  <si>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</si>
  <si>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</si>
  <si>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</si>
  <si>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</si>
  <si>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</si>
  <si>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</si>
  <si>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</si>
  <si>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</si>
  <si>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</si>
  <si>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</si>
  <si>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</si>
  <si>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</si>
  <si>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</si>
  <si>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</si>
  <si>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</si>
  <si>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</si>
  <si>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</si>
  <si>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</si>
  <si>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</si>
  <si>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</si>
  <si>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</si>
  <si>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</si>
  <si>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</si>
  <si>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</si>
  <si>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</si>
  <si>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</si>
  <si>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</si>
  <si>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</si>
  <si>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</si>
  <si>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</si>
  <si>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</si>
  <si>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</si>
  <si>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</si>
  <si>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</si>
  <si>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</si>
  <si>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</si>
  <si>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</si>
  <si>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</si>
  <si>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</si>
  <si>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</si>
  <si>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</si>
  <si>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</si>
  <si>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</si>
  <si>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</si>
  <si>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</si>
  <si>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</si>
  <si>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</si>
  <si>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</si>
  <si>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</si>
  <si>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</si>
  <si>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</si>
  <si>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</si>
  <si>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</si>
  <si>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</si>
  <si>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</si>
  <si>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</si>
  <si>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</si>
  <si>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</si>
  <si>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</si>
  <si>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</si>
  <si>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</si>
  <si>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</si>
  <si>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</si>
  <si>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</si>
  <si>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</si>
  <si>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</si>
  <si>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</si>
  <si>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</si>
  <si>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</si>
  <si>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</si>
  <si>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</si>
  <si>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</si>
  <si>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</si>
  <si>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</si>
  <si>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</si>
  <si>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</si>
  <si>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</si>
  <si>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</si>
  <si>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</si>
  <si>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</si>
  <si>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</si>
  <si>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</si>
  <si>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</si>
  <si>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</si>
  <si>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</si>
  <si>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</si>
  <si>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</si>
  <si>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</si>
  <si>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</si>
  <si>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</si>
  <si>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</si>
  <si>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</si>
  <si>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</si>
  <si>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</si>
  <si>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</si>
  <si>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</si>
  <si>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</si>
  <si>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</si>
  <si>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</si>
  <si>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</si>
  <si>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</si>
  <si>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</si>
  <si>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</si>
  <si>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</si>
  <si>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</si>
  <si>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</si>
  <si>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</si>
  <si>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</si>
  <si>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</si>
  <si>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</si>
  <si>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</si>
  <si>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</si>
  <si>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</si>
  <si>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</si>
  <si>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</si>
  <si>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</si>
  <si>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</si>
  <si>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</si>
  <si>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</si>
  <si>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</si>
  <si>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</si>
  <si>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</si>
  <si>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</si>
  <si>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</si>
  <si>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</si>
  <si>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</si>
  <si>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</si>
  <si>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</si>
  <si>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</si>
  <si>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</si>
  <si>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</si>
  <si>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</si>
  <si>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</si>
  <si>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</si>
  <si>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</si>
  <si>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</si>
  <si>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</si>
  <si>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</si>
  <si>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</si>
  <si>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</si>
  <si>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</si>
  <si>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</si>
  <si>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</si>
  <si>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</si>
  <si>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</si>
  <si>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</si>
  <si>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</si>
  <si>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</si>
  <si>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</si>
  <si>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</si>
  <si>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</si>
  <si>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</si>
  <si>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</si>
  <si>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</si>
  <si>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</si>
  <si>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</si>
  <si>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</si>
  <si>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</si>
  <si>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</si>
  <si>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</si>
  <si>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</si>
  <si>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</si>
  <si>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</si>
  <si>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</si>
  <si>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</si>
  <si>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</si>
  <si>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</si>
  <si>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</si>
  <si>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</si>
  <si>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</si>
  <si>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</si>
  <si>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</si>
  <si>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</si>
  <si>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</si>
  <si>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</si>
  <si>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</si>
  <si>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</si>
  <si>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</si>
  <si>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</si>
  <si>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</si>
  <si>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</si>
  <si>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</si>
  <si>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</si>
  <si>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</si>
  <si>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</si>
  <si>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</si>
  <si>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</si>
  <si>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</si>
  <si>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</si>
  <si>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</si>
  <si>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</si>
  <si>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</si>
  <si>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</si>
  <si>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</si>
  <si>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</si>
  <si>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</si>
  <si>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</si>
  <si>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</si>
  <si>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</si>
  <si>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</si>
  <si>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</si>
  <si>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</si>
  <si>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</si>
  <si>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</si>
  <si>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</si>
  <si>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</si>
  <si>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</si>
  <si>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</si>
  <si>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</si>
  <si>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</si>
  <si>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</si>
  <si>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</si>
  <si>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</si>
  <si>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</si>
  <si>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</si>
  <si>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</si>
  <si>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</si>
  <si>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</si>
  <si>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</si>
  <si>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</si>
  <si>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</si>
  <si>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</si>
  <si>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</si>
  <si>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</si>
  <si>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</si>
  <si>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</si>
  <si>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</si>
  <si>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</si>
  <si>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</si>
  <si>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</si>
  <si>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</si>
  <si>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</si>
  <si>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</si>
  <si>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</si>
  <si>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</si>
  <si>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</si>
  <si>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</si>
  <si>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</si>
  <si>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</si>
  <si>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</si>
  <si>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</si>
  <si>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</si>
  <si>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</si>
  <si>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</si>
  <si>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</si>
  <si>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</si>
  <si>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</si>
  <si>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</si>
  <si>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</si>
  <si>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</si>
  <si>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</si>
  <si>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</si>
  <si>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</si>
  <si>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</si>
  <si>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</si>
  <si>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</si>
  <si>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</si>
  <si>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</si>
  <si>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</si>
  <si>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</si>
  <si>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</si>
  <si>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</si>
  <si>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</si>
  <si>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</si>
  <si>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</si>
  <si>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</si>
  <si>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</si>
  <si>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</si>
  <si>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</si>
  <si>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</si>
  <si>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</si>
  <si>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</si>
  <si>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</si>
  <si>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</si>
  <si>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</si>
  <si>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</si>
  <si>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</si>
  <si>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</si>
  <si>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</si>
  <si>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</si>
  <si>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</si>
  <si>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</si>
  <si>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</si>
  <si>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</si>
  <si>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</si>
  <si>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</si>
  <si>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</si>
  <si>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</si>
  <si>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</si>
  <si>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</si>
  <si>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</si>
  <si>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</si>
  <si>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</si>
  <si>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</si>
  <si>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</si>
  <si>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</si>
  <si>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</si>
  <si>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</si>
  <si>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</si>
  <si>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</si>
  <si>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</si>
  <si>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</si>
  <si>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</si>
  <si>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</si>
  <si>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</si>
  <si>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</si>
  <si>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</si>
  <si>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</si>
  <si>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</si>
  <si>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</si>
  <si>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</si>
  <si>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</si>
  <si>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</si>
  <si>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</si>
  <si>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</si>
  <si>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</si>
  <si>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</si>
  <si>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</si>
  <si>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</si>
  <si>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</si>
  <si>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</si>
  <si>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</si>
  <si>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</si>
  <si>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</si>
  <si>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</si>
  <si>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</si>
  <si>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</si>
  <si>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</si>
  <si>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</si>
  <si>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</si>
  <si>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</si>
  <si>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</si>
  <si>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</si>
  <si>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</si>
  <si>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</si>
  <si>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</si>
  <si>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</si>
  <si>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</si>
  <si>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</si>
  <si>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</si>
  <si>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</si>
  <si>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</si>
  <si>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</si>
  <si>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</si>
  <si>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</si>
  <si>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</si>
  <si>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</si>
  <si>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</si>
  <si>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</si>
  <si>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</si>
  <si>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</si>
  <si>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</si>
  <si>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</si>
  <si>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</si>
  <si>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</si>
  <si>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</si>
  <si>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</si>
  <si>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</si>
  <si>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</si>
  <si>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</si>
  <si>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</si>
  <si>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</si>
  <si>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</si>
  <si>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</si>
  <si>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</si>
  <si>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</si>
  <si>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</si>
  <si>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</si>
  <si>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</si>
  <si>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</si>
  <si>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</si>
  <si>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</si>
  <si>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</si>
  <si>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</si>
  <si>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</si>
  <si>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</si>
  <si>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</si>
  <si>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</si>
  <si>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</si>
  <si>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</si>
  <si>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</si>
  <si>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</si>
  <si>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</si>
  <si>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</si>
  <si>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</si>
  <si>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</si>
  <si>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</si>
  <si>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</si>
  <si>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</si>
  <si>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</si>
  <si>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</si>
  <si>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</si>
  <si>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</si>
  <si>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</si>
  <si>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</si>
  <si>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</si>
  <si>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</si>
  <si>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</si>
  <si>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</si>
  <si>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</si>
  <si>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</si>
  <si>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</si>
  <si>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</si>
  <si>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</si>
  <si>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</si>
  <si>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</si>
  <si>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</si>
  <si>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</si>
  <si>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</si>
  <si>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</si>
  <si>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</si>
  <si>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</si>
  <si>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</si>
  <si>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</si>
  <si>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</si>
  <si>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</si>
  <si>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</si>
  <si>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</si>
  <si>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</si>
  <si>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</si>
  <si>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</si>
  <si>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</si>
  <si>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</si>
  <si>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</si>
  <si>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</si>
  <si>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</si>
  <si>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</si>
  <si>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</si>
  <si>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</si>
  <si>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</si>
  <si>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</si>
  <si>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</si>
  <si>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</si>
  <si>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</si>
  <si>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</si>
  <si>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</si>
  <si>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</si>
  <si>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</si>
  <si>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</si>
  <si>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</si>
  <si>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</si>
  <si>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</si>
  <si>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</si>
  <si>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</si>
  <si>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</si>
  <si>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</si>
  <si>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</si>
  <si>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</si>
  <si>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</si>
  <si>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</si>
  <si>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</si>
  <si>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</si>
  <si>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</si>
  <si>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</si>
  <si>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</si>
  <si>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</si>
  <si>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</si>
  <si>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</si>
  <si>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</si>
  <si>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</si>
  <si>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</si>
  <si>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</si>
  <si>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</si>
  <si>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</si>
  <si>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</si>
  <si>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</si>
  <si>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</si>
  <si>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</si>
  <si>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</si>
  <si>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</si>
  <si>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</si>
  <si>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</si>
  <si>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</si>
  <si>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</si>
  <si>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</si>
  <si>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</si>
  <si>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</si>
  <si>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</si>
  <si>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</si>
  <si>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</si>
  <si>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</si>
  <si>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</si>
  <si>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</si>
  <si>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</si>
  <si>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</si>
  <si>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</si>
  <si>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</si>
  <si>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</si>
  <si>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</si>
  <si>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</si>
  <si>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</si>
  <si>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</si>
  <si>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</si>
  <si>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</si>
  <si>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</si>
  <si>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</si>
  <si>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</si>
  <si>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</si>
  <si>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</si>
  <si>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</si>
  <si>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</si>
  <si>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</si>
  <si>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</si>
  <si>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</si>
  <si>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</si>
  <si>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</si>
  <si>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</si>
  <si>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</si>
  <si>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</si>
  <si>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</si>
  <si>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</si>
  <si>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</si>
  <si>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</si>
  <si>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</si>
  <si>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</si>
  <si>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</si>
  <si>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</si>
  <si>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</si>
  <si>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</si>
  <si>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</si>
  <si>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</si>
  <si>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</si>
  <si>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</si>
  <si>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</si>
  <si>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</si>
  <si>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</si>
  <si>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</si>
  <si>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</si>
  <si>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</si>
  <si>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</si>
  <si>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</si>
  <si>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</si>
  <si>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</si>
  <si>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</si>
  <si>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</si>
  <si>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</si>
  <si>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</si>
  <si>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</si>
  <si>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</si>
  <si>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</si>
  <si>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</si>
  <si>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</si>
  <si>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</si>
  <si>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</si>
  <si>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</si>
  <si>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</si>
  <si>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</si>
  <si>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</si>
  <si>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</si>
  <si>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</si>
  <si>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</si>
  <si>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</si>
  <si>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</si>
  <si>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</si>
  <si>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</si>
  <si>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</si>
  <si>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</si>
  <si>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</si>
  <si>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</si>
  <si>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</si>
  <si>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</si>
  <si>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</si>
  <si>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</si>
  <si>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</si>
  <si>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</si>
  <si>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</si>
  <si>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</si>
  <si>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</si>
  <si>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</si>
  <si>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</si>
  <si>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</si>
  <si>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</si>
  <si>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</si>
  <si>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</si>
  <si>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</si>
  <si>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</si>
  <si>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</si>
  <si>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</si>
  <si>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</si>
  <si>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</si>
  <si>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</si>
  <si>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</si>
  <si>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</si>
  <si>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</si>
  <si>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</si>
  <si>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</si>
  <si>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</si>
  <si>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</si>
  <si>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</si>
  <si>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</si>
  <si>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</si>
  <si>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</si>
  <si>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</si>
  <si>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</si>
  <si>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</si>
  <si>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</si>
  <si>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</si>
  <si>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</si>
  <si>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</si>
  <si>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</si>
  <si>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</si>
  <si>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</si>
  <si>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</si>
  <si>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</si>
  <si>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</si>
  <si>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</si>
  <si>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</si>
  <si>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</si>
  <si>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</si>
  <si>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</si>
  <si>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</si>
  <si>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</si>
  <si>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</si>
  <si>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</si>
  <si>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</si>
  <si>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</si>
  <si>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</si>
  <si>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</si>
  <si>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</si>
  <si>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</si>
  <si>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</si>
  <si>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</si>
  <si>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</si>
  <si>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</si>
  <si>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</si>
  <si>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</si>
  <si>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</si>
  <si>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</si>
  <si>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</si>
  <si>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</si>
  <si>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</si>
  <si>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</si>
  <si>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</si>
  <si>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</si>
  <si>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</si>
  <si>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</si>
  <si>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</si>
  <si>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</si>
  <si>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</si>
  <si>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</si>
  <si>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</si>
  <si>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</si>
  <si>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</si>
  <si>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</si>
  <si>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</si>
  <si>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</si>
  <si>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</si>
  <si>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</si>
  <si>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</si>
  <si>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</si>
  <si>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</si>
  <si>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</si>
  <si>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</si>
  <si>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</si>
  <si>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</si>
  <si>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</si>
  <si>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</si>
  <si>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</si>
  <si>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</si>
  <si>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</si>
  <si>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</si>
  <si>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</si>
  <si>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</si>
  <si>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</si>
  <si>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</si>
  <si>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</si>
  <si>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</si>
  <si>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</si>
  <si>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</si>
  <si>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</si>
  <si>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</si>
  <si>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</si>
  <si>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</si>
  <si>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</si>
  <si>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</si>
  <si>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</si>
  <si>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</si>
  <si>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</si>
  <si>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</si>
  <si>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</si>
  <si>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</si>
  <si>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</si>
  <si>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</si>
  <si>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</si>
  <si>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</si>
  <si>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</si>
  <si>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</si>
  <si>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</si>
  <si>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</si>
  <si>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</si>
  <si>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</si>
  <si>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</si>
  <si>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</si>
  <si>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</si>
  <si>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</si>
  <si>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</si>
  <si>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</si>
  <si>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</si>
  <si>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</si>
  <si>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</si>
  <si>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</si>
  <si>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</si>
  <si>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</si>
  <si>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</si>
  <si>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</si>
  <si>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</si>
  <si>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</si>
  <si>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</si>
  <si>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</si>
  <si>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</si>
  <si>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</si>
  <si>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</si>
  <si>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</si>
  <si>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</si>
  <si>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</si>
  <si>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</si>
  <si>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</si>
  <si>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</si>
  <si>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</si>
  <si>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</si>
  <si>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</si>
  <si>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</si>
  <si>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</si>
  <si>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</si>
  <si>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</si>
  <si>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</si>
  <si>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</si>
  <si>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</si>
  <si>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</si>
  <si>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</si>
  <si>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</si>
  <si>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</si>
  <si>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</si>
  <si>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</si>
  <si>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</si>
  <si>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</si>
  <si>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</si>
  <si>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</si>
  <si>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</si>
  <si>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</si>
  <si>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</si>
  <si>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</si>
  <si>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</si>
  <si>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</si>
  <si>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</si>
  <si>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</si>
  <si>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</si>
  <si>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</si>
  <si>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</si>
  <si>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</si>
  <si>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</si>
  <si>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</si>
  <si>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</si>
  <si>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</si>
  <si>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</si>
  <si>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</si>
  <si>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</si>
  <si>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</si>
  <si>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</si>
  <si>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</si>
  <si>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</si>
  <si>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</si>
  <si>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</si>
  <si>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</si>
  <si>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</si>
  <si>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</si>
  <si>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</si>
  <si>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</si>
  <si>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</si>
  <si>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</si>
  <si>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</si>
  <si>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</si>
  <si>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</si>
  <si>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</si>
  <si>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</si>
  <si>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</si>
  <si>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</si>
  <si>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</si>
  <si>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</si>
  <si>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</si>
  <si>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</si>
  <si>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</si>
  <si>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</si>
  <si>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</si>
  <si>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</si>
  <si>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</si>
  <si>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</si>
  <si>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</si>
  <si>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</si>
  <si>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</si>
  <si>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</si>
  <si>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</si>
  <si>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</si>
  <si>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</si>
  <si>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</si>
  <si>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</si>
  <si>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</si>
  <si>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</si>
  <si>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</si>
  <si>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</si>
  <si>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</si>
  <si>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</si>
  <si>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</si>
  <si>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</si>
  <si>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</si>
  <si>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</si>
  <si>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</si>
  <si>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</si>
  <si>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</si>
  <si>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</si>
  <si>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</si>
  <si>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</si>
  <si>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</si>
  <si>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</si>
  <si>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</si>
  <si>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</si>
  <si>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</si>
  <si>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</si>
  <si>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</si>
  <si>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</si>
  <si>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</si>
  <si>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</si>
  <si>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</si>
  <si>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</si>
  <si>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</si>
  <si>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</si>
  <si>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</si>
  <si>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</si>
  <si>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</si>
  <si>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</si>
  <si>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</si>
  <si>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</si>
  <si>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</si>
  <si>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</si>
  <si>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</si>
  <si>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</si>
  <si>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</si>
  <si>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</si>
  <si>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</si>
  <si>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</si>
  <si>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</si>
  <si>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</si>
  <si>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</si>
  <si>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</si>
  <si>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</si>
  <si>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</si>
  <si>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</si>
  <si>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</si>
  <si>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</si>
  <si>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</si>
  <si>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</si>
  <si>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</si>
  <si>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</si>
  <si>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</si>
  <si>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</si>
  <si>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</si>
  <si>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</si>
  <si>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</si>
  <si>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</si>
  <si>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</si>
  <si>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</si>
  <si>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</si>
  <si>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</si>
  <si>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</si>
  <si>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</si>
  <si>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</si>
  <si>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</si>
  <si>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</si>
  <si>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</si>
  <si>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</si>
  <si>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</si>
  <si>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</si>
  <si>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</si>
  <si>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</si>
  <si>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</si>
  <si>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</si>
  <si>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</si>
  <si>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</si>
  <si>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</si>
  <si>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</si>
  <si>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</si>
  <si>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</si>
  <si>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</si>
  <si>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</si>
  <si>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</si>
  <si>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</si>
  <si>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</si>
  <si>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</si>
  <si>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</si>
  <si>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</si>
  <si>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</si>
  <si>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</si>
  <si>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</si>
  <si>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</si>
  <si>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</si>
  <si>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</si>
  <si>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</si>
  <si>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</si>
  <si>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</si>
  <si>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</si>
  <si>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</si>
  <si>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</si>
  <si>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</si>
  <si>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</si>
  <si>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</si>
  <si>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</si>
  <si>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</si>
  <si>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</si>
  <si>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</si>
  <si>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</si>
  <si>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</si>
  <si>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</si>
  <si>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</si>
  <si>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</si>
  <si>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</si>
  <si>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</si>
  <si>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</si>
  <si>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</si>
  <si>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</si>
  <si>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</si>
  <si>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</si>
  <si>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</si>
  <si>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</si>
  <si>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</si>
  <si>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</si>
  <si>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</si>
  <si>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</si>
  <si>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</si>
  <si>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</si>
  <si>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</si>
  <si>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</si>
  <si>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</si>
  <si>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</si>
  <si>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</si>
  <si>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</si>
  <si>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</si>
  <si>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</si>
  <si>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</si>
  <si>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</si>
  <si>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</si>
  <si>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</si>
  <si>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</si>
  <si>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</si>
  <si>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</si>
  <si>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</si>
  <si>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</si>
  <si>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</si>
  <si>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</si>
  <si>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</si>
  <si>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</si>
  <si>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</si>
  <si>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</si>
  <si>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</si>
  <si>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</si>
  <si>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</si>
  <si>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</si>
  <si>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</si>
  <si>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</si>
  <si>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</si>
  <si>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</si>
  <si>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</si>
  <si>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</si>
  <si>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</si>
  <si>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</si>
  <si>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</si>
  <si>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</si>
  <si>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</si>
  <si>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</si>
  <si>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</si>
  <si>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</si>
  <si>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</si>
  <si>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</si>
  <si>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</si>
  <si>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</si>
  <si>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</si>
  <si>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</si>
  <si>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</si>
  <si>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</si>
  <si>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</si>
  <si>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</si>
  <si>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</si>
  <si>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</si>
  <si>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</si>
  <si>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</si>
  <si>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</si>
  <si>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</si>
  <si>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</si>
  <si>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</si>
  <si>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</si>
  <si>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</si>
  <si>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</si>
  <si>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</si>
  <si>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</si>
  <si>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</si>
  <si>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</si>
  <si>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</si>
  <si>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</si>
  <si>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</si>
  <si>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</si>
  <si>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</si>
  <si>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</si>
  <si>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</si>
  <si>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</si>
  <si>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</si>
  <si>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</si>
  <si>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</si>
  <si>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</si>
  <si>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</si>
  <si>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</si>
  <si>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</si>
  <si>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</si>
  <si>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</si>
  <si>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</si>
  <si>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</si>
  <si>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</si>
  <si>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</si>
  <si>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</si>
  <si>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</si>
  <si>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</si>
  <si>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</si>
  <si>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</si>
  <si>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</si>
  <si>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</si>
  <si>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</si>
  <si>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</si>
  <si>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</si>
  <si>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</si>
  <si>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</si>
  <si>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</si>
  <si>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</si>
  <si>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</si>
  <si>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</si>
  <si>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</si>
  <si>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</si>
  <si>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</si>
  <si>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</si>
  <si>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</si>
  <si>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</si>
  <si>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</si>
  <si>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</si>
  <si>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</si>
  <si>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</si>
  <si>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</si>
  <si>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</si>
  <si>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</si>
  <si>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</si>
  <si>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</si>
  <si>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</si>
  <si>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</si>
  <si>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</si>
  <si>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</si>
  <si>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</si>
  <si>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</si>
  <si>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</si>
  <si>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</si>
  <si>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</si>
  <si>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</si>
  <si>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</si>
  <si>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</si>
  <si>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</si>
  <si>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</si>
  <si>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</si>
  <si>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</si>
  <si>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</si>
  <si>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</si>
  <si>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</si>
  <si>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</si>
  <si>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</si>
  <si>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</si>
  <si>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</si>
  <si>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</si>
  <si>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</si>
  <si>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</si>
  <si>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</si>
  <si>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</si>
  <si>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</si>
  <si>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</si>
  <si>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</si>
  <si>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</si>
  <si>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</si>
  <si>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</si>
  <si>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</si>
  <si>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</si>
  <si>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</si>
  <si>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</si>
  <si>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</si>
  <si>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</si>
  <si>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</si>
  <si>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</si>
  <si>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</si>
  <si>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</si>
  <si>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</si>
  <si>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</si>
  <si>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</si>
  <si>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</si>
  <si>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</si>
  <si>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</si>
  <si>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</si>
  <si>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</si>
  <si>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</si>
  <si>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</si>
  <si>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</si>
  <si>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</si>
  <si>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</si>
  <si>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</si>
  <si>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</si>
  <si>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</si>
  <si>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</si>
  <si>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</si>
  <si>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</si>
  <si>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</si>
  <si>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</si>
  <si>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</si>
  <si>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</si>
  <si>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</si>
  <si>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</si>
  <si>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</si>
  <si>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</si>
  <si>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</si>
  <si>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</si>
  <si>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</si>
  <si>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</si>
  <si>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</si>
  <si>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</si>
  <si>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</si>
  <si>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</si>
  <si>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</si>
  <si>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</si>
  <si>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</si>
  <si>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</si>
  <si>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</si>
  <si>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</si>
  <si>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</si>
  <si>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</si>
  <si>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</si>
  <si>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</si>
  <si>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</si>
  <si>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</si>
  <si>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</si>
  <si>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</si>
  <si>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</si>
  <si>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</si>
  <si>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</si>
  <si>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</si>
  <si>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</si>
  <si>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</si>
  <si>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</si>
  <si>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</si>
  <si>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</si>
  <si>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</si>
  <si>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</si>
  <si>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</si>
  <si>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</si>
  <si>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</si>
  <si>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</si>
  <si>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</si>
  <si>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</si>
  <si>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</si>
  <si>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</si>
  <si>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</si>
  <si>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</si>
  <si>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</si>
  <si>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</si>
  <si>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</si>
  <si>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</si>
  <si>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</si>
  <si>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</si>
  <si>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</si>
  <si>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</si>
  <si>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</si>
  <si>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</si>
  <si>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</si>
  <si>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</si>
  <si>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</si>
  <si>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</si>
  <si>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</si>
  <si>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</si>
  <si>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</si>
  <si>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</si>
  <si>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</si>
  <si>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</si>
  <si>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</si>
  <si>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</si>
  <si>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</si>
  <si>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</si>
  <si>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</si>
  <si>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</si>
  <si>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</si>
  <si>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</si>
  <si>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</si>
  <si>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</si>
  <si>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</si>
  <si>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</si>
  <si>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</si>
  <si>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</si>
  <si>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</si>
  <si>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</si>
  <si>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</si>
  <si>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</si>
  <si>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</si>
  <si>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</si>
  <si>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</si>
  <si>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</si>
  <si>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</si>
  <si>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</si>
  <si>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</si>
  <si>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</si>
  <si>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</si>
  <si>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</si>
  <si>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</si>
  <si>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</si>
  <si>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</si>
  <si>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</si>
  <si>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</si>
  <si>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</si>
  <si>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</si>
  <si>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</si>
  <si>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</si>
  <si>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</si>
  <si>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</si>
  <si>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</si>
  <si>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</si>
  <si>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</si>
  <si>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</si>
  <si>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</si>
  <si>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</si>
  <si>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</si>
  <si>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</si>
  <si>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</si>
  <si>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</si>
  <si>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</si>
  <si>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</si>
  <si>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</si>
  <si>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</si>
  <si>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</si>
  <si>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</si>
  <si>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</si>
  <si>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</si>
  <si>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</si>
  <si>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</si>
  <si>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</si>
  <si>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</si>
  <si>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</si>
  <si>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</si>
  <si>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</si>
  <si>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</si>
  <si>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</si>
  <si>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</si>
  <si>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</si>
  <si>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</si>
  <si>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</si>
  <si>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</si>
  <si>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</si>
  <si>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</si>
  <si>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</si>
  <si>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</si>
  <si>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</si>
  <si>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</si>
  <si>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</si>
  <si>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</si>
  <si>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</si>
  <si>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</si>
  <si>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</si>
  <si>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</si>
  <si>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</si>
  <si>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</si>
  <si>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</si>
  <si>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</si>
  <si>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</si>
  <si>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</si>
  <si>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</si>
  <si>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</si>
  <si>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</si>
  <si>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</si>
  <si>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</si>
  <si>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</si>
  <si>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</si>
  <si>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</si>
  <si>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</si>
  <si>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</si>
  <si>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</si>
  <si>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</si>
  <si>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</si>
  <si>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</si>
  <si>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</si>
  <si>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</si>
  <si>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</si>
  <si>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</si>
  <si>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</si>
  <si>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</si>
  <si>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</si>
  <si>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</si>
  <si>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</si>
  <si>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</si>
  <si>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</si>
  <si>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</si>
  <si>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</si>
  <si>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</si>
  <si>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</si>
  <si>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</si>
  <si>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</si>
  <si>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</si>
  <si>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</si>
  <si>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</si>
  <si>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</si>
  <si>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</si>
  <si>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</si>
  <si>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</si>
  <si>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</si>
  <si>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</si>
  <si>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</si>
  <si>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</si>
  <si>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</si>
  <si>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</si>
  <si>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</si>
  <si>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</si>
  <si>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</si>
  <si>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</si>
  <si>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</si>
  <si>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</si>
  <si>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</si>
  <si>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</si>
  <si>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</si>
  <si>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</si>
  <si>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</si>
  <si>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</si>
  <si>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</si>
  <si>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</si>
  <si>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</si>
  <si>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</si>
  <si>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</si>
  <si>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</si>
  <si>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</si>
  <si>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</si>
  <si>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</si>
  <si>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</si>
  <si>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</si>
  <si>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</si>
  <si>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</si>
  <si>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</si>
  <si>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</si>
  <si>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</si>
  <si>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</si>
  <si>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</si>
  <si>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</si>
  <si>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</si>
  <si>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</si>
  <si>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</si>
  <si>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</si>
  <si>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</si>
  <si>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</si>
  <si>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</si>
  <si>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</si>
  <si>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</si>
  <si>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</si>
  <si>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</si>
  <si>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</si>
  <si>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</si>
  <si>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</si>
  <si>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</si>
  <si>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</si>
  <si>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</si>
  <si>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</si>
  <si>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</si>
  <si>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</si>
  <si>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</si>
  <si>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</si>
  <si>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</si>
  <si>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</si>
  <si>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</si>
  <si>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</si>
  <si>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</si>
  <si>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</si>
  <si>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</si>
  <si>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</si>
  <si>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</si>
  <si>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</si>
  <si>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</si>
  <si>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</si>
  <si>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</si>
  <si>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</si>
  <si>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</si>
  <si>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</si>
  <si>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</si>
  <si>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</si>
  <si>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</si>
  <si>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</si>
  <si>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</si>
  <si>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</si>
  <si>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</si>
  <si>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</si>
  <si>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</si>
  <si>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</si>
  <si>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</si>
  <si>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</si>
  <si>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</si>
  <si>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</si>
  <si>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</si>
  <si>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</si>
  <si>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</si>
  <si>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</si>
  <si>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</si>
  <si>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</si>
  <si>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</si>
  <si>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</si>
  <si>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</si>
  <si>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</si>
  <si>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</si>
  <si>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</si>
  <si>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</si>
  <si>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</si>
  <si>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</si>
  <si>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</si>
  <si>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</si>
  <si>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</si>
  <si>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</si>
  <si>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</si>
  <si>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</si>
  <si>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</si>
  <si>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</si>
  <si>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</si>
  <si>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</si>
  <si>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</si>
  <si>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</si>
  <si>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</si>
  <si>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</si>
  <si>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</si>
  <si>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</si>
  <si>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</si>
  <si>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</si>
  <si>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</si>
  <si>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</si>
  <si>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</si>
  <si>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</si>
  <si>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</si>
  <si>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</si>
  <si>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</si>
  <si>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</si>
  <si>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</si>
  <si>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</si>
  <si>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</si>
  <si>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</si>
  <si>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</si>
  <si>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</si>
  <si>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</si>
  <si>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</si>
  <si>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</si>
  <si>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</si>
  <si>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</si>
  <si>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</si>
  <si>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</si>
  <si>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</si>
  <si>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</si>
  <si>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</si>
  <si>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</si>
  <si>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</si>
  <si>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</si>
  <si>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</si>
  <si>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</si>
  <si>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</si>
  <si>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</si>
  <si>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</si>
  <si>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</si>
  <si>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</si>
  <si>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</si>
  <si>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</si>
  <si>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</si>
  <si>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</si>
  <si>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</si>
  <si>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</si>
  <si>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</si>
  <si>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</si>
  <si>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</si>
  <si>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</si>
  <si>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</si>
  <si>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</si>
  <si>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</si>
  <si>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</si>
  <si>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</si>
  <si>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</si>
  <si>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</si>
  <si>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</si>
  <si>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</si>
  <si>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</si>
  <si>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</si>
  <si>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</si>
  <si>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</si>
  <si>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</si>
  <si>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</si>
  <si>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</si>
  <si>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</si>
  <si>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</si>
  <si>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</si>
  <si>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</si>
  <si>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</si>
  <si>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</si>
  <si>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</si>
  <si>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</si>
  <si>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</si>
  <si>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</si>
  <si>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</si>
  <si>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</si>
  <si>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</si>
  <si>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</si>
  <si>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</si>
  <si>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</si>
  <si>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</si>
  <si>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</si>
  <si>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</si>
  <si>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</si>
  <si>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</si>
  <si>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</si>
  <si>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</si>
  <si>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</si>
  <si>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</si>
  <si>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</si>
  <si>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</si>
  <si>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</si>
  <si>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</si>
  <si>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</si>
  <si>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</si>
  <si>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</si>
  <si>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</si>
  <si>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</si>
  <si>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</si>
  <si>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</si>
  <si>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</si>
  <si>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</si>
  <si>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</si>
  <si>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</si>
  <si>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</si>
  <si>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</si>
  <si>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</si>
  <si>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</si>
  <si>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</si>
  <si>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</si>
  <si>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</si>
  <si>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</si>
  <si>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</si>
  <si>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</si>
  <si>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</si>
  <si>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</si>
  <si>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</si>
  <si>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</si>
  <si>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</si>
  <si>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</si>
  <si>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</si>
  <si>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</si>
  <si>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</si>
  <si>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</si>
  <si>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</si>
  <si>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</si>
  <si>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</si>
  <si>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</si>
  <si>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</si>
  <si>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</si>
  <si>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</si>
  <si>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</si>
  <si>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</si>
  <si>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</si>
  <si>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</si>
  <si>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</si>
  <si>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</si>
  <si>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</si>
  <si>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</si>
  <si>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</si>
  <si>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</si>
  <si>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</si>
  <si>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</si>
  <si>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</si>
  <si>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</si>
  <si>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</si>
  <si>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</si>
  <si>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</si>
  <si>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</si>
  <si>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</si>
  <si>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</si>
  <si>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</si>
  <si>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</si>
  <si>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</si>
  <si>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</si>
  <si>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</si>
  <si>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</si>
  <si>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</si>
  <si>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</si>
  <si>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</si>
  <si>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</si>
  <si>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</si>
  <si>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</si>
  <si>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</si>
  <si>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</si>
  <si>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</si>
  <si>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</si>
  <si>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</si>
  <si>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</si>
  <si>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</si>
  <si>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</si>
  <si>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</si>
  <si>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</si>
  <si>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</si>
  <si>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</si>
  <si>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</si>
  <si>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</si>
  <si>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</si>
  <si>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</si>
  <si>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</si>
  <si>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</si>
  <si>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</si>
  <si>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</si>
  <si>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</si>
  <si>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</si>
  <si>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</si>
  <si>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</si>
  <si>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</si>
  <si>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</si>
  <si>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</si>
  <si>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</si>
  <si>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</si>
  <si>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</si>
  <si>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</si>
  <si>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</si>
  <si>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</si>
  <si>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</si>
  <si>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</si>
  <si>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</si>
  <si>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</si>
  <si>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</si>
  <si>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</si>
  <si>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</si>
  <si>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</si>
  <si>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</si>
  <si>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</si>
  <si>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</si>
  <si>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</si>
  <si>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</si>
  <si>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</si>
  <si>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</si>
  <si>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</si>
  <si>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</si>
  <si>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</si>
  <si>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</si>
  <si>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</si>
  <si>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</si>
  <si>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</si>
  <si>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</si>
  <si>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</si>
  <si>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</si>
  <si>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</si>
  <si>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</si>
  <si>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</si>
  <si>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</si>
  <si>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</si>
  <si>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</si>
  <si>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</si>
  <si>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</si>
  <si>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</si>
  <si>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</si>
  <si>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</si>
  <si>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</si>
  <si>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</si>
  <si>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</si>
  <si>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</si>
  <si>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</si>
  <si>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</si>
  <si>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</si>
  <si>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</si>
  <si>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</si>
  <si>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</si>
  <si>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</si>
  <si>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</si>
  <si>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</si>
  <si>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</si>
  <si>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</si>
  <si>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</si>
  <si>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</si>
  <si>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</si>
  <si>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</si>
  <si>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</si>
  <si>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</si>
  <si>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</si>
  <si>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</si>
  <si>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</si>
  <si>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</si>
  <si>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</si>
  <si>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</si>
  <si>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</si>
  <si>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</si>
  <si>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</si>
  <si>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</si>
  <si>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</si>
  <si>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</si>
  <si>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</si>
  <si>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</si>
  <si>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</si>
  <si>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</si>
  <si>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</si>
  <si>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</si>
  <si>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</si>
  <si>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</si>
  <si>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</si>
  <si>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</si>
  <si>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</si>
  <si>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</si>
  <si>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</si>
  <si>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</si>
  <si>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</si>
  <si>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</si>
  <si>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</si>
  <si>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</si>
  <si>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</si>
  <si>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</si>
  <si>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</si>
  <si>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</si>
  <si>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</si>
  <si>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</si>
  <si>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</si>
  <si>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</si>
  <si>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</si>
  <si>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</si>
  <si>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</si>
  <si>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</si>
  <si>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</si>
  <si>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</si>
  <si>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</si>
  <si>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</si>
  <si>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</si>
  <si>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</si>
  <si>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</si>
  <si>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</si>
  <si>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</si>
  <si>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</si>
  <si>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</si>
  <si>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</si>
  <si>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</si>
  <si>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</si>
  <si>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</si>
  <si>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</si>
  <si>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</si>
  <si>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</si>
  <si>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</si>
  <si>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</si>
  <si>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</si>
  <si>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</si>
  <si>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</si>
  <si>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</si>
  <si>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</si>
  <si>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</si>
  <si>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</si>
  <si>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</si>
  <si>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</si>
  <si>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</si>
  <si>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</si>
  <si>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</si>
  <si>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</si>
  <si>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</si>
  <si>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</si>
  <si>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</si>
  <si>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</si>
  <si>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</si>
  <si>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</si>
  <si>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</si>
  <si>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</si>
  <si>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</si>
  <si>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</si>
  <si>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</si>
  <si>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</si>
  <si>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</si>
  <si>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</si>
  <si>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</si>
  <si>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</si>
  <si>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</si>
  <si>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</si>
  <si>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</si>
  <si>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</si>
  <si>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</si>
  <si>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</si>
  <si>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</si>
  <si>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</si>
  <si>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</si>
  <si>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</si>
  <si>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</si>
  <si>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</si>
  <si>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</si>
  <si>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</si>
  <si>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</si>
  <si>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</si>
  <si>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</si>
  <si>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</si>
  <si>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</si>
  <si>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</si>
  <si>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</si>
  <si>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</si>
  <si>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</si>
  <si>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</si>
  <si>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</si>
  <si>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</si>
  <si>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</si>
  <si>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</si>
  <si>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</si>
  <si>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</si>
  <si>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</si>
  <si>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</si>
  <si>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</si>
  <si>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</si>
  <si>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</si>
  <si>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</si>
  <si>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</si>
  <si>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</si>
  <si>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</si>
  <si>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</si>
  <si>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</si>
  <si>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</si>
  <si>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</si>
  <si>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</si>
  <si>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</si>
  <si>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</si>
  <si>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</si>
  <si>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</si>
  <si>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</si>
  <si>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</si>
  <si>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</si>
  <si>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</si>
  <si>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</si>
  <si>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</si>
  <si>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</si>
  <si>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</si>
  <si>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</si>
  <si>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</si>
  <si>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</si>
  <si>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</si>
  <si>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</si>
  <si>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</si>
  <si>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</si>
  <si>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</si>
  <si>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</si>
  <si>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</si>
  <si>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</si>
  <si>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</si>
  <si>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</si>
  <si>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</si>
  <si>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</si>
  <si>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</si>
  <si>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</si>
  <si>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</si>
  <si>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</si>
  <si>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</si>
  <si>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</si>
  <si>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</si>
  <si>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</si>
  <si>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</si>
  <si>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</si>
  <si>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</si>
  <si>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</si>
  <si>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</si>
  <si>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</si>
  <si>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</si>
  <si>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</si>
  <si>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</si>
  <si>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</si>
  <si>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</si>
  <si>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</si>
  <si>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</si>
  <si>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</si>
  <si>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</si>
  <si>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</si>
  <si>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</si>
  <si>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</si>
  <si>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</si>
  <si>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</si>
  <si>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</si>
  <si>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</si>
  <si>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</si>
  <si>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</si>
  <si>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</si>
  <si>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</si>
  <si>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</si>
  <si>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</si>
  <si>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</si>
  <si>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</si>
  <si>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</si>
  <si>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</si>
  <si>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</si>
  <si>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</si>
  <si>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</si>
  <si>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</si>
  <si>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</si>
  <si>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</si>
  <si>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</si>
  <si>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</si>
  <si>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</si>
  <si>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</si>
  <si>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</si>
  <si>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</si>
  <si>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</si>
  <si>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</si>
  <si>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</si>
  <si>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</si>
  <si>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</si>
  <si>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</si>
  <si>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</si>
  <si>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</si>
  <si>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</si>
  <si>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</si>
  <si>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</si>
  <si>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</si>
  <si>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</si>
  <si>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</si>
  <si>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</si>
  <si>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</si>
  <si>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</si>
  <si>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</si>
  <si>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</si>
  <si>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</si>
  <si>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</si>
  <si>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</si>
  <si>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</si>
  <si>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</si>
  <si>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</si>
  <si>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</si>
  <si>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</si>
  <si>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</si>
  <si>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</si>
  <si>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</si>
  <si>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</si>
  <si>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</si>
  <si>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</si>
  <si>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</si>
  <si>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</si>
  <si>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</si>
  <si>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</si>
  <si>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</si>
  <si>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</si>
  <si>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</si>
  <si>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</si>
  <si>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</si>
  <si>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</si>
  <si>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</si>
  <si>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</si>
  <si>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</si>
  <si>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</si>
  <si>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</si>
  <si>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</si>
  <si>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</si>
  <si>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</si>
  <si>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</si>
  <si>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</si>
  <si>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</si>
  <si>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</si>
  <si>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</si>
  <si>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</si>
  <si>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</si>
  <si>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</si>
  <si>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</si>
  <si>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</si>
  <si>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</si>
  <si>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</si>
  <si>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</si>
  <si>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</si>
  <si>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</si>
  <si>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</si>
  <si>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</si>
  <si>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</si>
  <si>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</si>
  <si>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</si>
  <si>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</si>
  <si>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</si>
  <si>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</si>
  <si>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</si>
  <si>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</si>
  <si>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</si>
  <si>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</si>
  <si>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</si>
  <si>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</si>
  <si>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</si>
  <si>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</si>
  <si>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</si>
  <si>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</si>
  <si>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</si>
  <si>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</si>
  <si>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</si>
  <si>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</si>
  <si>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</si>
  <si>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</si>
  <si>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</si>
  <si>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</si>
  <si>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</si>
  <si>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</si>
  <si>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</si>
  <si>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</si>
  <si>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</si>
  <si>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</si>
  <si>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</si>
  <si>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</si>
  <si>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</si>
  <si>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</si>
  <si>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</si>
  <si>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</si>
  <si>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</si>
  <si>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</si>
  <si>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</si>
  <si>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</si>
  <si>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</si>
  <si>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</si>
  <si>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</si>
  <si>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</si>
  <si>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</si>
  <si>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</si>
  <si>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</si>
  <si>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</si>
  <si>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</si>
  <si>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</si>
  <si>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</si>
  <si>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</si>
  <si>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</si>
  <si>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</si>
  <si>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</si>
  <si>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</si>
  <si>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</si>
  <si>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</si>
  <si>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</si>
  <si>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</si>
  <si>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</si>
  <si>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</si>
  <si>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</si>
  <si>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</si>
  <si>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</si>
  <si>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</si>
  <si>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</si>
  <si>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</si>
  <si>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</si>
  <si>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</si>
  <si>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</si>
  <si>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</si>
  <si>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</si>
  <si>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</si>
  <si>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</si>
  <si>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</si>
  <si>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</si>
  <si>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</si>
  <si>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</si>
  <si>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</si>
  <si>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</si>
  <si>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</si>
  <si>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</si>
  <si>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</si>
  <si>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</si>
  <si>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</si>
  <si>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</si>
  <si>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</si>
  <si>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</si>
  <si>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</si>
  <si>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</si>
  <si>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</si>
  <si>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</si>
  <si>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</si>
  <si>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</si>
  <si>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</si>
  <si>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</si>
  <si>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</si>
  <si>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</si>
  <si>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</si>
  <si>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</si>
  <si>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</si>
  <si>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</si>
  <si>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</si>
  <si>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</si>
  <si>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</si>
  <si>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</si>
  <si>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</si>
  <si>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</si>
  <si>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</si>
  <si>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</si>
  <si>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</si>
  <si>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</si>
  <si>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</si>
  <si>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</si>
  <si>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</si>
  <si>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</si>
  <si>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</si>
  <si>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</si>
  <si>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</si>
  <si>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</si>
  <si>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</si>
  <si>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</si>
  <si>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</si>
  <si>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</si>
  <si>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</si>
  <si>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</si>
  <si>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</si>
  <si>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</si>
  <si>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</si>
  <si>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</si>
  <si>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</si>
  <si>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</si>
  <si>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</si>
  <si>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</si>
  <si>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</si>
  <si>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</si>
  <si>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</si>
  <si>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</si>
  <si>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</si>
  <si>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</si>
  <si>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</si>
  <si>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</si>
  <si>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</si>
  <si>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</si>
  <si>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</si>
  <si>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</si>
  <si>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</si>
  <si>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</si>
  <si>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</si>
  <si>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</si>
  <si>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</si>
  <si>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</si>
  <si>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</si>
  <si>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</si>
  <si>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</si>
  <si>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</si>
  <si>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</si>
  <si>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</si>
  <si>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</si>
  <si>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</si>
  <si>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</si>
  <si>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</si>
  <si>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</si>
  <si>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</si>
  <si>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</si>
  <si>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</si>
  <si>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</si>
  <si>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</si>
  <si>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</si>
  <si>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</si>
  <si>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</si>
  <si>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</si>
  <si>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</si>
  <si>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</si>
  <si>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</si>
  <si>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</si>
  <si>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</si>
  <si>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</si>
  <si>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</si>
  <si>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</si>
  <si>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</si>
  <si>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</si>
  <si>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</si>
  <si>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</si>
  <si>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</si>
  <si>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</si>
  <si>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</si>
  <si>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</si>
  <si>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</si>
  <si>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</si>
  <si>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</si>
  <si>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</si>
  <si>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</si>
  <si>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</si>
  <si>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</si>
  <si>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</si>
  <si>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</si>
  <si>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</si>
  <si>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</si>
  <si>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</si>
  <si>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</si>
  <si>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</si>
  <si>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</si>
  <si>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</si>
  <si>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</si>
  <si>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</si>
  <si>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</si>
  <si>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</si>
  <si>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</si>
  <si>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</si>
  <si>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</si>
  <si>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</si>
  <si>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</si>
  <si>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</si>
  <si>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</si>
  <si>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</si>
  <si>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</si>
  <si>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</si>
  <si>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</si>
  <si>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</si>
  <si>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</si>
  <si>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</si>
  <si>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</si>
  <si>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</si>
  <si>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</si>
  <si>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</si>
  <si>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</si>
  <si>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</si>
  <si>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</si>
  <si>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</si>
  <si>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</si>
  <si>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</si>
  <si>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</si>
  <si>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</si>
  <si>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</si>
  <si>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</si>
  <si>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</si>
  <si>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</si>
  <si>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</si>
  <si>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</si>
  <si>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</si>
  <si>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</si>
  <si>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</si>
  <si>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</si>
  <si>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</si>
  <si>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</si>
  <si>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</si>
  <si>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</si>
  <si>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</si>
  <si>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</si>
  <si>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</si>
  <si>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</si>
  <si>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</si>
  <si>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</si>
  <si>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</si>
  <si>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</si>
  <si>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</si>
  <si>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</si>
  <si>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</si>
  <si>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</si>
  <si>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</si>
  <si>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</si>
  <si>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</si>
  <si>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</si>
  <si>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</si>
  <si>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</si>
  <si>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</si>
  <si>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</si>
  <si>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</si>
  <si>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</si>
  <si>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</si>
  <si>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</si>
  <si>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</si>
  <si>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</si>
  <si>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</si>
  <si>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</si>
  <si>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</si>
  <si>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</si>
  <si>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</si>
  <si>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</si>
  <si>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</si>
  <si>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</si>
  <si>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</si>
  <si>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</si>
  <si>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</si>
  <si>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</si>
  <si>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</si>
  <si>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</si>
  <si>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</si>
  <si>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</si>
  <si>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</si>
  <si>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</si>
  <si>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</si>
  <si>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</si>
  <si>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</si>
  <si>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</si>
  <si>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</si>
  <si>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</si>
  <si>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</si>
  <si>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</si>
  <si>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</si>
  <si>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</si>
  <si>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</si>
  <si>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</si>
  <si>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</si>
  <si>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</si>
  <si>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</si>
  <si>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</si>
  <si>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</si>
  <si>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</si>
  <si>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</si>
  <si>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</si>
  <si>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</si>
  <si>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</si>
  <si>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</si>
  <si>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</si>
  <si>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</si>
  <si>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</si>
  <si>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</si>
  <si>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</si>
  <si>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</si>
  <si>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</si>
  <si>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</si>
  <si>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</si>
  <si>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</si>
  <si>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</si>
  <si>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</si>
  <si>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</si>
  <si>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</si>
  <si>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</si>
  <si>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</si>
  <si>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</si>
  <si>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</si>
  <si>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</si>
  <si>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</si>
  <si>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</si>
  <si>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</si>
  <si>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</si>
  <si>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</si>
  <si>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</si>
  <si>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</si>
  <si>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</si>
  <si>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</si>
  <si>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</si>
  <si>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</si>
  <si>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</si>
  <si>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</si>
  <si>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</si>
  <si>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</si>
  <si>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</si>
  <si>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</si>
  <si>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</si>
  <si>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</si>
  <si>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</si>
  <si>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</si>
  <si>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</si>
  <si>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</si>
  <si>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</si>
  <si>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</si>
  <si>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</si>
  <si>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</si>
  <si>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</si>
  <si>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</si>
  <si>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</si>
  <si>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</si>
  <si>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</si>
  <si>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</si>
  <si>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</si>
  <si>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</si>
  <si>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</si>
  <si>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</si>
  <si>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</si>
  <si>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</si>
  <si>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</si>
  <si>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</si>
  <si>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</si>
  <si>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</si>
  <si>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</si>
  <si>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</si>
  <si>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</si>
  <si>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</si>
  <si>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</si>
  <si>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</si>
  <si>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</si>
  <si>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</si>
  <si>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</si>
  <si>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</si>
  <si>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</si>
  <si>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</si>
  <si>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</si>
  <si>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</si>
  <si>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</si>
  <si>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</si>
  <si>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</si>
  <si>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</si>
  <si>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</si>
  <si>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</si>
  <si>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</si>
  <si>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</si>
  <si>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</si>
  <si>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</si>
  <si>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</si>
  <si>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</si>
  <si>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</si>
  <si>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</si>
  <si>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</si>
  <si>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</si>
  <si>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</si>
  <si>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</si>
  <si>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</si>
  <si>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</si>
  <si>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</si>
  <si>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</si>
  <si>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</si>
  <si>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</si>
  <si>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</si>
  <si>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</si>
  <si>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</si>
  <si>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</si>
  <si>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</si>
  <si>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</si>
  <si>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</si>
  <si>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</si>
  <si>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</si>
  <si>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</si>
  <si>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</si>
  <si>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</si>
  <si>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</si>
  <si>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</si>
  <si>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</si>
  <si>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</si>
  <si>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</si>
  <si>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</si>
  <si>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</si>
  <si>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</si>
  <si>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</si>
  <si>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</si>
  <si>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</si>
  <si>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</si>
  <si>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</si>
  <si>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</si>
  <si>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</si>
  <si>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</si>
  <si>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</si>
  <si>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</si>
  <si>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</si>
  <si>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</si>
  <si>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</si>
  <si>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</si>
  <si>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</si>
  <si>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</si>
  <si>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</si>
  <si>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</si>
  <si>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</si>
  <si>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</si>
  <si>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</si>
  <si>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</si>
  <si>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</si>
  <si>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</si>
  <si>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</si>
  <si>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</si>
  <si>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</si>
  <si>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</si>
  <si>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</si>
  <si>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</si>
  <si>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</si>
  <si>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</si>
  <si>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</si>
  <si>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</si>
  <si>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</si>
  <si>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</si>
  <si>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</si>
  <si>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</si>
  <si>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</si>
  <si>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</si>
  <si>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</si>
  <si>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</si>
  <si>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</si>
  <si>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</si>
  <si>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</si>
  <si>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</si>
  <si>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</si>
  <si>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</si>
  <si>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</si>
  <si>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</si>
  <si>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</si>
  <si>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</si>
  <si>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</si>
  <si>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</si>
  <si>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</si>
  <si>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</si>
  <si>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</si>
  <si>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</si>
  <si>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</si>
  <si>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</si>
  <si>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</si>
  <si>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</si>
  <si>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</si>
  <si>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</si>
  <si>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</si>
  <si>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</si>
  <si>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</si>
  <si>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</si>
  <si>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</si>
  <si>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</si>
  <si>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</si>
  <si>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</si>
  <si>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</si>
  <si>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</si>
  <si>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</si>
  <si>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</si>
  <si>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</si>
  <si>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</si>
  <si>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</si>
  <si>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</si>
  <si>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</si>
  <si>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</si>
  <si>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</si>
  <si>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</si>
  <si>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</si>
  <si>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</si>
  <si>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</si>
  <si>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</si>
  <si>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</si>
  <si>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</si>
  <si>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</si>
  <si>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</si>
  <si>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</si>
  <si>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</si>
  <si>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</si>
  <si>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</si>
  <si>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</si>
  <si>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</si>
  <si>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</si>
  <si>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</si>
  <si>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</si>
  <si>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</si>
  <si>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</si>
  <si>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</si>
  <si>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</si>
  <si>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</si>
  <si>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</si>
  <si>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</si>
  <si>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</si>
  <si>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</si>
  <si>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</si>
  <si>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</si>
  <si>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</si>
  <si>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</si>
  <si>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</si>
  <si>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</si>
  <si>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</si>
  <si>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</si>
  <si>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</si>
  <si>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</si>
  <si>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</si>
  <si>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</si>
  <si>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</si>
  <si>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</si>
  <si>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</si>
  <si>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</si>
  <si>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</si>
  <si>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</si>
  <si>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</si>
  <si>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</si>
  <si>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</si>
  <si>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</si>
  <si>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</si>
  <si>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</si>
  <si>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</si>
  <si>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</si>
  <si>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</si>
  <si>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</si>
  <si>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</si>
  <si>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</si>
  <si>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</si>
  <si>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</si>
  <si>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</si>
  <si>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</si>
  <si>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</si>
  <si>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</si>
  <si>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</si>
  <si>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</si>
  <si>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</si>
  <si>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</si>
  <si>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</si>
  <si>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</si>
  <si>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</si>
  <si>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</si>
  <si>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</si>
  <si>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</si>
  <si>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</si>
  <si>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</si>
  <si>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</si>
  <si>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</si>
  <si>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</si>
  <si>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</si>
  <si>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</si>
  <si>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</si>
  <si>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</si>
  <si>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</si>
  <si>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</si>
  <si>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</si>
  <si>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</si>
  <si>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</si>
  <si>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</si>
  <si>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</si>
  <si>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</si>
  <si>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</si>
  <si>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</si>
  <si>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</si>
  <si>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</si>
  <si>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</si>
  <si>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</si>
  <si>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</si>
  <si>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</si>
  <si>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</si>
  <si>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</si>
  <si>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</si>
  <si>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</si>
  <si>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</si>
  <si>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</si>
  <si>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</si>
  <si>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</si>
  <si>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</si>
  <si>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</si>
  <si>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</si>
  <si>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</si>
  <si>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</si>
  <si>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</si>
  <si>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</si>
  <si>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</si>
  <si>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</si>
  <si>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</si>
  <si>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</si>
  <si>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</si>
  <si>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</si>
  <si>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</si>
  <si>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</si>
  <si>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</si>
  <si>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</si>
  <si>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</si>
  <si>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</si>
  <si>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</si>
  <si>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</si>
  <si>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</si>
  <si>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</si>
  <si>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</si>
  <si>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</si>
  <si>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</si>
  <si>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</si>
  <si>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</si>
  <si>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</si>
  <si>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</si>
  <si>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</si>
  <si>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</si>
  <si>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</si>
  <si>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</si>
  <si>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</si>
  <si>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</si>
  <si>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</si>
  <si>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</si>
  <si>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</si>
  <si>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</si>
  <si>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</si>
  <si>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</si>
  <si>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</si>
  <si>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</si>
  <si>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</si>
  <si>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</si>
  <si>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</si>
  <si>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</si>
  <si>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</si>
  <si>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</si>
  <si>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</si>
  <si>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</si>
  <si>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</si>
  <si>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</si>
  <si>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</si>
  <si>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</si>
  <si>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</si>
  <si>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</si>
  <si>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</si>
  <si>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</si>
  <si>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</si>
  <si>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</si>
  <si>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</si>
  <si>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</si>
  <si>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</si>
  <si>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</si>
  <si>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</si>
  <si>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</si>
  <si>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</si>
  <si>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</si>
  <si>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</si>
  <si>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</si>
  <si>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</si>
  <si>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</si>
  <si>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</si>
  <si>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</si>
  <si>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</si>
  <si>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</si>
  <si>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</si>
  <si>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</si>
  <si>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</si>
  <si>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</si>
  <si>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</si>
  <si>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</si>
  <si>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</si>
  <si>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</si>
  <si>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</si>
  <si>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</si>
  <si>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</si>
  <si>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</si>
  <si>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</si>
  <si>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</si>
  <si>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</si>
  <si>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</si>
  <si>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</si>
  <si>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</si>
  <si>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</si>
  <si>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</si>
  <si>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</si>
  <si>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</si>
  <si>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</si>
  <si>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</si>
  <si>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</si>
  <si>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</si>
  <si>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</si>
  <si>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</si>
  <si>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</si>
  <si>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</si>
  <si>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</si>
  <si>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</si>
  <si>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</si>
  <si>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</si>
  <si>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</si>
  <si>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</si>
  <si>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</si>
  <si>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</si>
  <si>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</si>
  <si>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</si>
  <si>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</si>
  <si>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</si>
  <si>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</si>
  <si>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</si>
  <si>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</si>
  <si>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</si>
  <si>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</si>
  <si>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</si>
  <si>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</si>
  <si>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</si>
  <si>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</si>
  <si>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</si>
  <si>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</si>
  <si>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</si>
  <si>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</si>
  <si>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</si>
  <si>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</si>
  <si>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</si>
  <si>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</si>
  <si>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</si>
  <si>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</si>
  <si>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</si>
  <si>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</si>
  <si>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</si>
  <si>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</si>
  <si>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</si>
  <si>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</si>
  <si>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</si>
  <si>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</si>
  <si>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</si>
  <si>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</si>
  <si>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</si>
  <si>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</si>
  <si>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</si>
  <si>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</si>
  <si>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</si>
  <si>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</si>
  <si>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</si>
  <si>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</si>
  <si>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</si>
  <si>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</si>
  <si>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</si>
  <si>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</si>
  <si>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</si>
  <si>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</si>
  <si>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</si>
  <si>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</si>
  <si>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</si>
  <si>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</si>
  <si>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</si>
  <si>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</si>
  <si>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</si>
  <si>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</si>
  <si>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</si>
  <si>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</si>
  <si>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</si>
  <si>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</si>
  <si>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</si>
  <si>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</si>
  <si>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</si>
  <si>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</si>
  <si>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</si>
  <si>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</si>
  <si>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</si>
  <si>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</si>
  <si>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</si>
  <si>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</si>
  <si>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</si>
  <si>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</si>
  <si>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</si>
  <si>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</si>
  <si>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</si>
  <si>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</si>
  <si>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</si>
  <si>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</si>
  <si>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</si>
  <si>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</si>
  <si>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</si>
  <si>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</si>
  <si>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</si>
  <si>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</si>
  <si>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</si>
  <si>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</si>
  <si>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</si>
  <si>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</si>
  <si>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</si>
  <si>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</si>
  <si>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</si>
  <si>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</si>
  <si>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</si>
  <si>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</si>
  <si>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</si>
  <si>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</si>
  <si>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</si>
  <si>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</si>
  <si>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</si>
  <si>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</si>
  <si>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</si>
  <si>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</si>
  <si>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</si>
  <si>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</si>
  <si>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</si>
  <si>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</si>
  <si>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</si>
  <si>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</si>
  <si>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</si>
  <si>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</si>
  <si>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</si>
  <si>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</si>
  <si>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</si>
  <si>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</si>
  <si>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</si>
  <si>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</si>
  <si>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</si>
  <si>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</si>
  <si>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</si>
  <si>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</si>
  <si>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</si>
  <si>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</si>
  <si>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</si>
  <si>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</si>
  <si>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</si>
  <si>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</si>
  <si>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</si>
  <si>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</si>
  <si>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</si>
  <si>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</si>
  <si>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</si>
  <si>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</si>
  <si>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</si>
  <si>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</si>
  <si>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</si>
  <si>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</si>
  <si>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</si>
  <si>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</si>
  <si>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</si>
  <si>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</si>
  <si>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</si>
  <si>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</si>
  <si>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</si>
  <si>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</si>
  <si>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</si>
  <si>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</si>
  <si>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</si>
  <si>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</si>
  <si>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</si>
  <si>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</si>
  <si>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</si>
  <si>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</si>
  <si>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</si>
  <si>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</si>
  <si>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</si>
  <si>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</si>
  <si>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</si>
  <si>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</si>
  <si>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</si>
  <si>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</si>
  <si>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</si>
  <si>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</si>
  <si>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</si>
  <si>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</si>
  <si>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</si>
  <si>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</si>
  <si>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</si>
  <si>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</si>
  <si>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</si>
  <si>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</si>
  <si>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</si>
  <si>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</si>
  <si>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</si>
  <si>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</si>
  <si>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</si>
  <si>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</si>
  <si>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</si>
  <si>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</si>
  <si>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</si>
  <si>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</si>
  <si>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</si>
  <si>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</si>
  <si>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</si>
  <si>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</si>
  <si>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</si>
  <si>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</si>
  <si>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</si>
  <si>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</si>
  <si>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</si>
  <si>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</si>
  <si>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</si>
  <si>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</si>
  <si>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</si>
  <si>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</si>
  <si>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</si>
  <si>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</si>
  <si>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</si>
  <si>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</si>
  <si>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</si>
  <si>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</si>
  <si>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</si>
  <si>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</si>
  <si>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</si>
  <si>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</si>
  <si>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</si>
  <si>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</si>
  <si>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</si>
  <si>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</si>
  <si>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</si>
  <si>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</si>
  <si>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</si>
  <si>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</si>
  <si>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</si>
  <si>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</si>
  <si>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</si>
  <si>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</si>
  <si>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</si>
  <si>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</si>
  <si>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</si>
  <si>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</si>
  <si>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</si>
  <si>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</si>
  <si>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</si>
  <si>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</si>
  <si>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</si>
  <si>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</si>
  <si>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</si>
  <si>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</si>
  <si>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</si>
  <si>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</si>
  <si>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</si>
  <si>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</si>
  <si>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</si>
  <si>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</si>
  <si>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</si>
  <si>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</si>
  <si>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</si>
  <si>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</si>
  <si>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</si>
  <si>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</si>
  <si>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</si>
  <si>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</si>
  <si>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</si>
  <si>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</si>
  <si>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</si>
  <si>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</si>
  <si>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</si>
  <si>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</si>
  <si>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</si>
  <si>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</si>
  <si>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</si>
  <si>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</si>
  <si>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</si>
  <si>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</si>
  <si>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</si>
  <si>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</si>
  <si>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</si>
  <si>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</si>
  <si>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</si>
  <si>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</si>
  <si>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</si>
  <si>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</si>
  <si>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</si>
  <si>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</si>
  <si>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</si>
  <si>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</si>
  <si>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</si>
  <si>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</si>
  <si>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</si>
  <si>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</si>
  <si>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</si>
  <si>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</si>
  <si>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</si>
  <si>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</si>
  <si>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</si>
  <si>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</si>
  <si>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</si>
  <si>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</si>
  <si>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</si>
  <si>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</si>
  <si>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</si>
  <si>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</si>
  <si>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</si>
  <si>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</si>
  <si>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</si>
  <si>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</si>
  <si>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</si>
  <si>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</si>
  <si>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</si>
  <si>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</si>
  <si>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</si>
  <si>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</si>
  <si>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</si>
  <si>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</si>
  <si>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</si>
  <si>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</si>
  <si>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</si>
  <si>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</si>
  <si>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</si>
  <si>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</si>
  <si>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</si>
  <si>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</si>
  <si>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</si>
  <si>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</si>
  <si>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</si>
  <si>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</si>
  <si>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</si>
  <si>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</si>
  <si>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</si>
  <si>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</si>
  <si>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</si>
  <si>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</si>
  <si>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</si>
  <si>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</si>
  <si>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</si>
  <si>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</si>
  <si>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</si>
  <si>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</si>
  <si>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</si>
  <si>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</si>
  <si>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</si>
  <si>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</si>
  <si>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</si>
  <si>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</si>
  <si>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</si>
  <si>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</si>
  <si>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</si>
  <si>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</si>
  <si>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</si>
  <si>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</si>
  <si>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</si>
  <si>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</si>
  <si>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</si>
  <si>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</si>
  <si>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</si>
  <si>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</si>
  <si>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</si>
  <si>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</si>
  <si>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</si>
  <si>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</si>
  <si>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</si>
  <si>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</si>
  <si>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</si>
  <si>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</si>
  <si>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</si>
  <si>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</si>
  <si>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</si>
  <si>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</si>
  <si>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</si>
  <si>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</si>
  <si>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</si>
  <si>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</si>
  <si>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</si>
  <si>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</si>
  <si>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</si>
  <si>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</si>
  <si>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</si>
  <si>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</si>
  <si>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</si>
  <si>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</si>
  <si>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</si>
  <si>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</si>
  <si>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</si>
  <si>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</si>
  <si>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</si>
  <si>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</si>
  <si>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</si>
  <si>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</si>
  <si>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</si>
  <si>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</si>
  <si>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</si>
  <si>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</si>
  <si>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</si>
  <si>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</si>
  <si>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</si>
  <si>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</si>
  <si>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</si>
  <si>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</si>
  <si>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</si>
  <si>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</si>
  <si>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</si>
  <si>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</si>
  <si>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</si>
  <si>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</si>
  <si>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</si>
  <si>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</si>
  <si>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</si>
  <si>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</si>
  <si>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</si>
  <si>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</si>
  <si>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</si>
  <si>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</si>
  <si>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</si>
  <si>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</si>
  <si>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</si>
  <si>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</si>
  <si>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</si>
  <si>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</si>
  <si>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</si>
  <si>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</si>
  <si>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</si>
  <si>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</si>
  <si>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</si>
  <si>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</si>
  <si>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</si>
  <si>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</si>
  <si>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</si>
  <si>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</si>
  <si>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</si>
  <si>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</si>
  <si>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</si>
  <si>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</si>
  <si>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</si>
  <si>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</si>
  <si>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</si>
  <si>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</si>
  <si>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</si>
  <si>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</si>
  <si>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</si>
  <si>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</si>
  <si>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</si>
  <si>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</si>
  <si>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</si>
  <si>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</si>
  <si>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</si>
  <si>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</si>
  <si>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</si>
  <si>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</si>
  <si>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</si>
  <si>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</si>
  <si>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</si>
  <si>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</si>
  <si>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</si>
  <si>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</si>
  <si>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</si>
  <si>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</si>
  <si>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</si>
  <si>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</si>
  <si>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</si>
  <si>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</si>
  <si>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</si>
  <si>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</si>
  <si>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</si>
  <si>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</si>
  <si>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</si>
  <si>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</si>
  <si>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</si>
  <si>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</si>
  <si>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</si>
  <si>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</si>
  <si>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</si>
  <si>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</si>
  <si>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</si>
  <si>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</si>
  <si>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</si>
  <si>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</si>
  <si>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</si>
  <si>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</si>
  <si>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</si>
  <si>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</si>
  <si>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</si>
  <si>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</si>
  <si>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</si>
  <si>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</si>
  <si>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</si>
  <si>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</si>
  <si>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</si>
  <si>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</si>
  <si>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</si>
  <si>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</si>
  <si>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</si>
  <si>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</si>
  <si>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</si>
  <si>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</si>
  <si>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</si>
  <si>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</si>
  <si>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</si>
  <si>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</si>
  <si>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</si>
  <si>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</si>
  <si>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</si>
  <si>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</si>
  <si>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</si>
  <si>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</si>
  <si>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</si>
  <si>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</si>
  <si>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</si>
  <si>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</si>
  <si>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</si>
  <si>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</si>
  <si>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</si>
  <si>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</si>
  <si>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</si>
  <si>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</si>
  <si>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</si>
  <si>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</si>
  <si>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</si>
  <si>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</si>
  <si>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</si>
  <si>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</si>
  <si>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</si>
  <si>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</si>
  <si>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</si>
  <si>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</si>
  <si>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</si>
  <si>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</si>
  <si>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</si>
  <si>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</si>
  <si>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</si>
  <si>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</si>
  <si>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</si>
  <si>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</si>
  <si>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</si>
  <si>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</si>
  <si>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</si>
  <si>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</si>
  <si>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</si>
  <si>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</si>
  <si>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</si>
  <si>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</si>
  <si>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</si>
  <si>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</si>
  <si>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</si>
  <si>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</si>
  <si>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</si>
  <si>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</si>
  <si>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</si>
  <si>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</si>
  <si>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</si>
  <si>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</si>
  <si>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</si>
  <si>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</si>
  <si>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</si>
  <si>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</si>
  <si>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</si>
  <si>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</si>
  <si>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</si>
  <si>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</si>
  <si>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</si>
  <si>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</si>
  <si>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</si>
  <si>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</si>
  <si>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</si>
  <si>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</si>
  <si>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</si>
  <si>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</si>
  <si>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</si>
  <si>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</si>
  <si>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</si>
  <si>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</si>
  <si>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</si>
  <si>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</si>
  <si>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</si>
  <si>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</si>
  <si>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</si>
  <si>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</si>
  <si>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</si>
  <si>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</si>
  <si>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</si>
  <si>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</si>
  <si>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</si>
  <si>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</si>
  <si>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</si>
  <si>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</si>
  <si>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</si>
  <si>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</si>
  <si>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</si>
  <si>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</si>
  <si>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</si>
  <si>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</si>
  <si>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</si>
  <si>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</si>
  <si>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</si>
  <si>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</si>
  <si>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</si>
  <si>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</si>
  <si>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</si>
  <si>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</si>
  <si>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</si>
  <si>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</si>
  <si>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</si>
  <si>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</si>
  <si>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</si>
  <si>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</si>
  <si>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</si>
  <si>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</si>
  <si>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</si>
  <si>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</si>
  <si>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</si>
  <si>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</si>
  <si>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</si>
  <si>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</si>
  <si>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</si>
  <si>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</si>
  <si>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</si>
  <si>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</si>
  <si>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</si>
  <si>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</si>
  <si>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</si>
  <si>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</si>
  <si>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</si>
  <si>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</si>
  <si>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</si>
  <si>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</si>
  <si>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</si>
  <si>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</si>
  <si>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</si>
  <si>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</si>
  <si>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</si>
  <si>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</si>
  <si>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</si>
  <si>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</si>
  <si>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</si>
  <si>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</si>
  <si>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</si>
  <si>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</si>
  <si>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</si>
  <si>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</si>
  <si>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</si>
  <si>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</si>
  <si>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</si>
  <si>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</si>
  <si>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</si>
  <si>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</si>
  <si>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</si>
  <si>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</si>
  <si>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</si>
  <si>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</si>
  <si>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</si>
  <si>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</si>
  <si>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</si>
  <si>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</si>
  <si>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</si>
  <si>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</si>
  <si>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</si>
  <si>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</si>
  <si>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</si>
  <si>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</si>
  <si>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</si>
  <si>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</si>
  <si>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</si>
  <si>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</si>
  <si>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</si>
  <si>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</si>
  <si>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</si>
  <si>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</si>
  <si>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</si>
  <si>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</si>
  <si>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</si>
  <si>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</si>
  <si>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</si>
  <si>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</si>
  <si>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</si>
  <si>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</si>
  <si>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</si>
  <si>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</si>
  <si>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</si>
  <si>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</si>
  <si>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</si>
  <si>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</si>
  <si>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</si>
  <si>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</si>
  <si>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</si>
  <si>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</si>
  <si>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</si>
  <si>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</si>
  <si>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</si>
  <si>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</si>
  <si>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</si>
  <si>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</si>
  <si>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</si>
  <si>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</si>
  <si>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</si>
  <si>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</si>
  <si>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</si>
  <si>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</si>
  <si>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</si>
  <si>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</si>
  <si>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</si>
  <si>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</si>
  <si>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</si>
  <si>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</si>
  <si>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</si>
  <si>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</si>
  <si>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</si>
  <si>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</si>
  <si>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</si>
  <si>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</si>
  <si>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</si>
  <si>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</si>
  <si>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</si>
  <si>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</si>
  <si>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</si>
  <si>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</si>
  <si>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</si>
  <si>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</si>
  <si>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</si>
  <si>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</si>
  <si>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</si>
  <si>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</si>
  <si>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</si>
  <si>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</si>
  <si>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</si>
  <si>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</si>
  <si>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</si>
  <si>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</si>
  <si>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</si>
  <si>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</si>
  <si>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</si>
  <si>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</si>
  <si>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</si>
  <si>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</si>
  <si>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</si>
  <si>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</si>
  <si>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</si>
  <si>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</si>
  <si>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</si>
  <si>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</si>
  <si>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</si>
  <si>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</si>
  <si>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</si>
  <si>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</si>
  <si>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</si>
  <si>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</si>
  <si>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</si>
  <si>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</si>
  <si>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</si>
  <si>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</si>
  <si>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</si>
  <si>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</si>
  <si>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</si>
  <si>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</si>
  <si>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</si>
  <si>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</si>
  <si>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</si>
  <si>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</si>
  <si>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</si>
  <si>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</si>
  <si>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</si>
  <si>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</si>
  <si>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</si>
  <si>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</si>
  <si>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</si>
  <si>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</si>
  <si>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</si>
  <si>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</si>
  <si>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</si>
  <si>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</si>
  <si>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</si>
  <si>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</si>
  <si>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</si>
  <si>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</si>
  <si>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</si>
  <si>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</si>
  <si>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</si>
  <si>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</si>
  <si>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</si>
  <si>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</si>
  <si>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</si>
  <si>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</si>
  <si>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</si>
  <si>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</si>
  <si>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</si>
  <si>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</si>
  <si>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</si>
  <si>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</si>
  <si>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</si>
  <si>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</si>
  <si>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</si>
  <si>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</si>
  <si>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</si>
  <si>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</si>
  <si>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</si>
  <si>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</si>
  <si>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</si>
  <si>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</si>
  <si>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</si>
  <si>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</si>
  <si>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</si>
  <si>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</si>
  <si>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</si>
  <si>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</si>
  <si>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</si>
  <si>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</si>
  <si>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</si>
  <si>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</si>
  <si>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</si>
  <si>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</si>
  <si>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</si>
  <si>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</si>
  <si>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</si>
  <si>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</si>
  <si>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</si>
  <si>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</si>
  <si>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</si>
  <si>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</si>
  <si>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</si>
  <si>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</si>
  <si>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</si>
  <si>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</si>
  <si>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</si>
  <si>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</si>
  <si>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</si>
  <si>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</si>
  <si>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</si>
  <si>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</si>
  <si>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</si>
  <si>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</si>
  <si>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</si>
  <si>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</si>
  <si>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</si>
  <si>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</si>
  <si>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</si>
  <si>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</si>
  <si>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</si>
  <si>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</si>
  <si>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</si>
  <si>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</si>
  <si>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</si>
  <si>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</si>
  <si>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</si>
  <si>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</si>
  <si>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</si>
  <si>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</si>
  <si>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</si>
  <si>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</si>
  <si>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</si>
  <si>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</si>
  <si>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</si>
  <si>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</si>
  <si>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</si>
  <si>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</si>
  <si>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</si>
  <si>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</si>
  <si>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</si>
  <si>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</si>
  <si>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</si>
  <si>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</si>
  <si>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</si>
  <si>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</si>
  <si>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</si>
  <si>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</si>
  <si>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</si>
  <si>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</si>
  <si>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</si>
  <si>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</si>
  <si>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</si>
  <si>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</si>
  <si>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</si>
  <si>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</si>
  <si>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</si>
  <si>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</si>
  <si>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</si>
  <si>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</si>
  <si>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</si>
  <si>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</si>
  <si>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</si>
  <si>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</si>
  <si>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</si>
  <si>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</si>
  <si>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</si>
  <si>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</si>
  <si>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</si>
  <si>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</si>
  <si>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</si>
  <si>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</si>
  <si>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</si>
  <si>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</si>
  <si>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</si>
  <si>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</si>
  <si>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</si>
  <si>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</si>
  <si>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</si>
  <si>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</si>
  <si>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</si>
  <si>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</si>
  <si>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</si>
  <si>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</si>
  <si>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</si>
  <si>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</si>
  <si>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</si>
  <si>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</si>
  <si>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</si>
  <si>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</si>
  <si>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</si>
  <si>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</si>
  <si>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</si>
  <si>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</si>
  <si>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</si>
  <si>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</si>
  <si>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</si>
  <si>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</si>
  <si>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</si>
  <si>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</si>
  <si>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</si>
  <si>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</si>
  <si>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</si>
  <si>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</si>
  <si>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</si>
  <si>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</si>
  <si>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</si>
  <si>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</si>
  <si>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</si>
  <si>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</si>
  <si>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</si>
  <si>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</si>
  <si>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</si>
  <si>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</si>
  <si>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</si>
  <si>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</si>
  <si>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</si>
  <si>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</si>
  <si>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</si>
  <si>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</si>
  <si>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</si>
  <si>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</si>
  <si>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</si>
  <si>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</si>
  <si>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</si>
  <si>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</si>
  <si>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</si>
  <si>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</si>
  <si>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</si>
  <si>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</si>
  <si>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</si>
  <si>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</si>
  <si>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</si>
  <si>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</si>
  <si>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</si>
  <si>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</si>
  <si>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</si>
  <si>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</si>
  <si>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</si>
  <si>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</si>
  <si>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</si>
  <si>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</si>
  <si>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</si>
  <si>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</si>
  <si>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</si>
  <si>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</si>
  <si>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</si>
  <si>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</si>
  <si>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</si>
  <si>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</si>
  <si>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</si>
  <si>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</si>
  <si>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</si>
  <si>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</si>
  <si>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</si>
  <si>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</si>
  <si>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</si>
  <si>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</si>
  <si>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</si>
  <si>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</si>
  <si>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</si>
  <si>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</si>
  <si>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</si>
  <si>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</si>
  <si>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</si>
  <si>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</si>
  <si>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</si>
  <si>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</si>
  <si>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</si>
  <si>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</si>
  <si>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</si>
  <si>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</si>
  <si>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</si>
  <si>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</si>
  <si>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</si>
  <si>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</si>
  <si>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</si>
  <si>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</si>
  <si>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</si>
  <si>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</si>
  <si>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</si>
  <si>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</si>
  <si>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</si>
  <si>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</si>
  <si>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</si>
  <si>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</si>
  <si>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</si>
  <si>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</si>
  <si>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</si>
  <si>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</si>
  <si>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</si>
  <si>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</si>
  <si>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</si>
  <si>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</si>
  <si>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</si>
  <si>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</si>
  <si>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</si>
  <si>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</si>
  <si>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</si>
  <si>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</si>
  <si>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</si>
  <si>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</si>
  <si>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</si>
  <si>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</si>
  <si>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</si>
  <si>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</si>
  <si>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</si>
  <si>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</si>
  <si>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</si>
  <si>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</si>
  <si>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</si>
  <si>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</si>
  <si>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</si>
  <si>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</si>
  <si>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</si>
  <si>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</si>
  <si>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</si>
  <si>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</si>
  <si>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</si>
  <si>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</si>
  <si>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</si>
  <si>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</si>
  <si>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</si>
  <si>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</si>
  <si>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</si>
  <si>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</si>
  <si>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</si>
  <si>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</si>
  <si>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</si>
  <si>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</si>
  <si>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</si>
  <si>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</si>
  <si>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</si>
  <si>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</si>
  <si>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</si>
  <si>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</si>
  <si>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</si>
  <si>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</si>
  <si>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</si>
  <si>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</si>
  <si>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</si>
  <si>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</si>
  <si>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</si>
  <si>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</si>
  <si>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</si>
  <si>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</si>
  <si>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</si>
  <si>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</si>
  <si>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</si>
  <si>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</si>
  <si>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</si>
  <si>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</si>
  <si>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</si>
  <si>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</si>
  <si>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</si>
  <si>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</si>
  <si>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</si>
  <si>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</si>
  <si>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</si>
  <si>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</si>
  <si>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</si>
  <si>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</si>
  <si>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</si>
  <si>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</si>
  <si>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</si>
  <si>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</si>
  <si>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</si>
  <si>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</si>
  <si>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</si>
  <si>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</si>
  <si>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</si>
  <si>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</si>
  <si>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</si>
  <si>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</si>
  <si>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</si>
  <si>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</si>
  <si>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</si>
  <si>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</si>
  <si>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</si>
  <si>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</si>
  <si>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</si>
  <si>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</si>
  <si>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</si>
  <si>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</si>
  <si>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</si>
  <si>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</si>
  <si>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</si>
  <si>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</si>
  <si>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</si>
  <si>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</si>
  <si>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</si>
  <si>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</si>
  <si>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</si>
  <si>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</si>
  <si>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</si>
  <si>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</si>
  <si>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</si>
  <si>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</si>
  <si>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</si>
  <si>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</si>
  <si>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</si>
  <si>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</si>
  <si>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</si>
  <si>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</si>
  <si>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</si>
  <si>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</si>
  <si>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</si>
  <si>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</si>
  <si>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</si>
  <si>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</si>
  <si>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</si>
  <si>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</si>
  <si>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</si>
  <si>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</si>
  <si>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</si>
  <si>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</si>
  <si>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</si>
  <si>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</si>
  <si>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</si>
  <si>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</si>
  <si>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</si>
  <si>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</si>
  <si>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</si>
  <si>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</si>
  <si>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</si>
  <si>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</si>
  <si>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</si>
  <si>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</si>
  <si>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</si>
  <si>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</si>
  <si>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</si>
  <si>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</si>
  <si>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</si>
  <si>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</si>
  <si>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</si>
  <si>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</si>
  <si>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</si>
  <si>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</si>
  <si>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</si>
  <si>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</si>
  <si>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</si>
  <si>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</si>
  <si>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</si>
  <si>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</si>
  <si>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</si>
  <si>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</si>
  <si>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</si>
  <si>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</si>
  <si>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</si>
  <si>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</si>
  <si>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</si>
  <si>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</si>
  <si>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</si>
  <si>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</si>
  <si>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</si>
  <si>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</si>
  <si>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</si>
  <si>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</si>
  <si>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</si>
  <si>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</si>
  <si>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</si>
  <si>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</si>
  <si>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</si>
  <si>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</si>
  <si>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</si>
  <si>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</si>
  <si>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</si>
  <si>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</si>
  <si>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</si>
  <si>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</si>
  <si>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</si>
  <si>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</si>
  <si>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</si>
  <si>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</si>
  <si>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</si>
  <si>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</si>
  <si>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</si>
  <si>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</si>
  <si>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</si>
  <si>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</si>
  <si>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</si>
  <si>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</si>
  <si>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</si>
  <si>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</si>
  <si>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</si>
  <si>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</si>
  <si>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</si>
  <si>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</si>
  <si>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</si>
  <si>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</si>
  <si>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</si>
  <si>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</si>
  <si>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</si>
  <si>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</si>
  <si>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</si>
  <si>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</si>
  <si>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</si>
  <si>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</si>
  <si>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</si>
  <si>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</si>
  <si>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</si>
  <si>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</si>
  <si>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</si>
  <si>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</si>
  <si>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</si>
  <si>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</si>
  <si>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</si>
  <si>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</si>
  <si>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</si>
  <si>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</si>
  <si>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</si>
  <si>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</si>
  <si>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</si>
  <si>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</si>
  <si>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</si>
  <si>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</si>
  <si>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</si>
  <si>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</si>
  <si>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</si>
  <si>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</si>
  <si>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</si>
  <si>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</si>
  <si>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</si>
  <si>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</si>
  <si>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</si>
  <si>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</si>
  <si>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</si>
  <si>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</si>
  <si>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</si>
  <si>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</si>
  <si>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</si>
  <si>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</si>
  <si>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</si>
  <si>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</si>
  <si>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</si>
  <si>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</si>
  <si>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</si>
  <si>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</si>
  <si>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</si>
  <si>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</si>
  <si>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</si>
  <si>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</si>
  <si>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</si>
  <si>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</si>
  <si>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</si>
  <si>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</si>
  <si>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</si>
  <si>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</si>
  <si>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</si>
  <si>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</si>
  <si>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</si>
  <si>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</si>
  <si>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</si>
  <si>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</si>
  <si>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</si>
  <si>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</si>
  <si>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</si>
  <si>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</si>
  <si>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</si>
  <si>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</si>
  <si>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</si>
  <si>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</si>
  <si>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</si>
  <si>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</si>
  <si>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</si>
  <si>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</si>
  <si>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</si>
  <si>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</si>
  <si>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</si>
  <si>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</si>
  <si>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</si>
  <si>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</si>
  <si>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</si>
  <si>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</si>
  <si>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</si>
  <si>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</si>
  <si>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</si>
  <si>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</si>
  <si>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</si>
  <si>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</si>
  <si>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</si>
  <si>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</si>
  <si>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</si>
  <si>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</si>
  <si>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</si>
  <si>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</si>
  <si>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</si>
  <si>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</si>
  <si>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</si>
  <si>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</si>
  <si>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</si>
  <si>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</si>
  <si>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</si>
  <si>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</si>
  <si>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</si>
  <si>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</si>
  <si>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</si>
  <si>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</si>
  <si>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</si>
  <si>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</si>
  <si>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</si>
  <si>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</si>
  <si>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</si>
  <si>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</si>
  <si>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</si>
  <si>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</si>
  <si>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</si>
  <si>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</si>
  <si>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</si>
  <si>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</si>
  <si>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</si>
  <si>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</si>
  <si>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</si>
  <si>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</si>
  <si>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</si>
  <si>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</si>
  <si>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</si>
  <si>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</si>
  <si>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</si>
  <si>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</si>
  <si>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</si>
  <si>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</si>
  <si>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</si>
  <si>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</si>
  <si>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</si>
  <si>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</si>
  <si>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</si>
  <si>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</si>
  <si>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</si>
  <si>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</si>
  <si>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</si>
  <si>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</si>
  <si>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</si>
  <si>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</si>
  <si>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</si>
  <si>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</si>
  <si>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</si>
  <si>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</si>
  <si>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</si>
  <si>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</si>
  <si>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</si>
  <si>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</si>
  <si>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</si>
  <si>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</si>
  <si>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</si>
  <si>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</si>
  <si>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</si>
  <si>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</si>
  <si>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</si>
  <si>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</si>
  <si>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</si>
  <si>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</si>
  <si>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</si>
  <si>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</si>
  <si>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</si>
  <si>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</si>
  <si>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</si>
  <si>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</si>
  <si>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</si>
  <si>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</si>
  <si>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</si>
  <si>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</si>
  <si>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</si>
  <si>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</si>
  <si>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</si>
  <si>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</si>
  <si>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</si>
  <si>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</si>
  <si>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</si>
  <si>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</si>
  <si>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</si>
  <si>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</si>
  <si>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</si>
  <si>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</si>
  <si>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</si>
  <si>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</si>
  <si>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</si>
  <si>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</si>
  <si>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</si>
  <si>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</si>
  <si>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</si>
  <si>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</si>
  <si>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</si>
  <si>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</si>
  <si>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</si>
  <si>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</si>
  <si>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</si>
  <si>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</si>
  <si>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</si>
  <si>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</si>
  <si>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</si>
  <si>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</si>
  <si>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</si>
  <si>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</si>
  <si>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</si>
  <si>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</si>
  <si>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</si>
  <si>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</si>
  <si>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</si>
  <si>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</si>
  <si>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</si>
  <si>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</si>
  <si>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</si>
  <si>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</si>
  <si>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</si>
  <si>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</si>
  <si>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</si>
  <si>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</si>
  <si>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</si>
  <si>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</si>
  <si>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</si>
  <si>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</si>
  <si>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</si>
  <si>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</si>
  <si>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</si>
  <si>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</si>
  <si>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</si>
  <si>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</si>
  <si>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</si>
  <si>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</si>
  <si>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</si>
  <si>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</si>
  <si>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</si>
  <si>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</si>
  <si>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</si>
  <si>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</si>
  <si>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</si>
  <si>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</si>
  <si>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</si>
  <si>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</si>
  <si>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</si>
  <si>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</si>
  <si>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</si>
  <si>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</si>
  <si>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</si>
  <si>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</si>
  <si>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</si>
  <si>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</si>
  <si>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</si>
  <si>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</si>
  <si>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</si>
  <si>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</si>
  <si>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</si>
  <si>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</si>
  <si>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</si>
  <si>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</si>
  <si>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</si>
  <si>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</si>
  <si>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</si>
  <si>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</si>
  <si>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</si>
  <si>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</si>
  <si>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</si>
  <si>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</si>
  <si>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</si>
  <si>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</si>
  <si>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</si>
  <si>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</si>
  <si>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</si>
  <si>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</si>
  <si>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</si>
  <si>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</si>
  <si>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</si>
  <si>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</si>
  <si>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</si>
  <si>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</si>
  <si>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</si>
  <si>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</si>
  <si>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</si>
  <si>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</si>
  <si>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</si>
  <si>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</si>
  <si>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</si>
  <si>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</si>
  <si>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</si>
  <si>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</si>
  <si>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</si>
  <si>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</si>
  <si>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</si>
  <si>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</si>
  <si>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</si>
  <si>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</si>
  <si>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</si>
  <si>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</si>
  <si>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</si>
  <si>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</si>
  <si>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</si>
  <si>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</si>
  <si>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</si>
  <si>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</si>
  <si>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</si>
  <si>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</si>
  <si>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</si>
  <si>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</si>
  <si>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</si>
  <si>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</si>
  <si>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</si>
  <si>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</si>
  <si>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</si>
  <si>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</si>
  <si>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</si>
  <si>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</si>
  <si>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</si>
  <si>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</si>
  <si>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</si>
  <si>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</si>
  <si>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</si>
  <si>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</si>
  <si>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</si>
  <si>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</si>
  <si>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</si>
  <si>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</si>
  <si>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</si>
  <si>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</si>
  <si>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</si>
  <si>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</si>
  <si>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</si>
  <si>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</si>
  <si>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</si>
  <si>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</si>
  <si>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</si>
  <si>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</si>
  <si>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</si>
  <si>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</si>
  <si>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</si>
  <si>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</si>
  <si>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</si>
  <si>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</si>
  <si>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</si>
  <si>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</si>
  <si>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</si>
  <si>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</si>
  <si>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</si>
  <si>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</si>
  <si>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</si>
  <si>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</si>
  <si>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</si>
  <si>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</si>
  <si>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</si>
  <si>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</si>
  <si>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</si>
  <si>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</si>
  <si>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</si>
  <si>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</si>
  <si>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</si>
  <si>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</si>
  <si>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</si>
  <si>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</si>
  <si>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</si>
  <si>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</si>
  <si>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</si>
  <si>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</si>
  <si>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</si>
  <si>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</si>
  <si>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</si>
  <si>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</si>
  <si>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</si>
  <si>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</si>
  <si>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</si>
  <si>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</si>
  <si>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</si>
  <si>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</si>
  <si>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</si>
  <si>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</si>
  <si>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</si>
  <si>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</si>
  <si>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</si>
  <si>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</si>
  <si>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</si>
  <si>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</si>
  <si>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</si>
  <si>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</si>
  <si>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</si>
  <si>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</si>
  <si>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</si>
  <si>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</si>
  <si>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</si>
  <si>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</si>
  <si>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</si>
  <si>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</si>
  <si>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</si>
  <si>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</si>
  <si>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</si>
  <si>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</si>
  <si>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</si>
  <si>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</si>
  <si>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</si>
  <si>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</si>
  <si>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</si>
  <si>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</si>
  <si>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</si>
  <si>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</si>
  <si>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</si>
  <si>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</si>
  <si>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</si>
  <si>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</si>
  <si>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</si>
  <si>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</si>
  <si>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</si>
  <si>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</si>
  <si>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</si>
  <si>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</si>
  <si>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</si>
  <si>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</si>
  <si>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</si>
  <si>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</si>
  <si>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</si>
  <si>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</si>
  <si>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</si>
  <si>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</si>
  <si>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</si>
  <si>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</si>
  <si>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</si>
  <si>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</si>
  <si>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</si>
  <si>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</si>
  <si>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</si>
  <si>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</si>
  <si>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</si>
  <si>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</si>
  <si>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</si>
  <si>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</si>
  <si>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</si>
  <si>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</si>
  <si>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</si>
  <si>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</si>
  <si>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</si>
  <si>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</si>
  <si>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</si>
  <si>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</si>
  <si>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</si>
  <si>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</si>
  <si>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</si>
  <si>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</si>
  <si>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</si>
  <si>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</si>
  <si>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</si>
  <si>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</si>
  <si>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</si>
  <si>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</si>
  <si>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</si>
  <si>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</si>
  <si>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</si>
  <si>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</si>
  <si>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</si>
  <si>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</si>
  <si>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</si>
  <si>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</si>
  <si>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</si>
  <si>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</si>
  <si>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</si>
  <si>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</si>
  <si>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</si>
  <si>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</si>
  <si>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</si>
  <si>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</si>
  <si>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</si>
  <si>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</si>
  <si>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</si>
  <si>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</si>
  <si>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</si>
  <si>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</si>
  <si>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</si>
  <si>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</si>
  <si>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</si>
  <si>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</si>
  <si>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</si>
  <si>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</si>
  <si>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</si>
  <si>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</si>
  <si>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</si>
  <si>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</si>
  <si>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</si>
  <si>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</si>
  <si>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</si>
  <si>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</si>
  <si>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</si>
  <si>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</si>
  <si>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</si>
  <si>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</si>
  <si>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</si>
  <si>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</si>
  <si>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</si>
  <si>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</si>
  <si>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</si>
  <si>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</si>
  <si>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</si>
  <si>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</si>
  <si>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</si>
  <si>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</si>
  <si>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</si>
  <si>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</si>
  <si>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</si>
  <si>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</si>
  <si>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</si>
  <si>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</si>
  <si>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</si>
  <si>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</si>
  <si>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</si>
  <si>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</si>
  <si>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</si>
  <si>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</si>
  <si>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</si>
  <si>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</si>
  <si>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</si>
  <si>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</si>
  <si>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</si>
  <si>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</si>
  <si>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</si>
  <si>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</si>
  <si>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</si>
  <si>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</si>
  <si>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</si>
  <si>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</si>
  <si>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</si>
  <si>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</si>
  <si>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</si>
  <si>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</si>
  <si>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</si>
  <si>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</si>
  <si>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</si>
  <si>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</si>
  <si>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</si>
  <si>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</si>
  <si>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</si>
  <si>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</si>
  <si>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</si>
  <si>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</si>
  <si>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</si>
  <si>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</si>
  <si>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</si>
  <si>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</si>
  <si>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</si>
  <si>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</si>
  <si>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</si>
  <si>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</si>
  <si>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</si>
  <si>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</si>
  <si>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</si>
  <si>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</si>
  <si>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</si>
  <si>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</si>
  <si>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</si>
  <si>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</si>
  <si>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</si>
  <si>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</si>
  <si>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</si>
  <si>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</si>
  <si>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</si>
  <si>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</si>
  <si>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</si>
  <si>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</si>
  <si>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</si>
  <si>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</si>
  <si>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</si>
  <si>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</si>
  <si>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</si>
  <si>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</si>
  <si>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</si>
  <si>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</si>
  <si>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</si>
  <si>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</si>
  <si>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</si>
  <si>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</si>
  <si>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</si>
  <si>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</si>
  <si>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</si>
  <si>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</si>
  <si>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</si>
  <si>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</si>
  <si>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</si>
  <si>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</si>
  <si>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</si>
  <si>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</si>
  <si>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</si>
  <si>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</si>
  <si>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</si>
  <si>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</si>
  <si>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</si>
  <si>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</si>
  <si>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</si>
  <si>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</si>
  <si>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</si>
  <si>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</si>
  <si>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</si>
  <si>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</si>
  <si>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</si>
  <si>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</si>
  <si>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</si>
  <si>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</si>
  <si>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</si>
  <si>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</si>
  <si>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</si>
  <si>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</si>
  <si>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</si>
  <si>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</si>
  <si>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</si>
  <si>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</si>
  <si>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</si>
  <si>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</si>
  <si>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</si>
  <si>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</si>
  <si>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</si>
  <si>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</si>
  <si>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</si>
  <si>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</si>
  <si>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</si>
  <si>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</si>
  <si>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</si>
  <si>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</si>
  <si>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</si>
  <si>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</si>
  <si>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</si>
  <si>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</si>
  <si>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</si>
  <si>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</si>
  <si>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</si>
  <si>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</si>
  <si>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</si>
  <si>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</si>
  <si>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</si>
  <si>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</si>
  <si>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</si>
  <si>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</si>
  <si>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</si>
  <si>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</si>
  <si>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</si>
  <si>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</si>
  <si>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</si>
  <si>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</si>
  <si>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</si>
  <si>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</si>
  <si>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</si>
  <si>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</si>
  <si>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</si>
  <si>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</si>
  <si>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</si>
  <si>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</si>
  <si>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</si>
  <si>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</si>
  <si>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</si>
  <si>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</si>
  <si>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</si>
  <si>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</si>
  <si>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</si>
  <si>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</si>
  <si>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</si>
  <si>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</si>
  <si>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</si>
  <si>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</si>
  <si>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</si>
  <si>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</si>
  <si>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</si>
  <si>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</si>
  <si>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</si>
  <si>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</si>
  <si>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</si>
  <si>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</si>
  <si>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</si>
  <si>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</si>
  <si>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</si>
  <si>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</si>
  <si>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</si>
  <si>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</si>
  <si>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</si>
  <si>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</si>
  <si>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</si>
  <si>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</si>
  <si>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</si>
  <si>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</si>
  <si>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</si>
  <si>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</si>
  <si>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</si>
  <si>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</si>
  <si>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</si>
  <si>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</si>
  <si>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</si>
  <si>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</si>
  <si>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</si>
  <si>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</si>
  <si>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</si>
  <si>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</si>
  <si>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</si>
  <si>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</si>
  <si>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</si>
  <si>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</si>
  <si>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</si>
  <si>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</si>
  <si>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</si>
  <si>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</si>
  <si>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</si>
  <si>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</si>
  <si>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</si>
  <si>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</si>
  <si>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</si>
  <si>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</si>
  <si>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</si>
  <si>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</si>
  <si>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</si>
  <si>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</si>
  <si>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</si>
  <si>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</si>
  <si>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</si>
  <si>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</si>
  <si>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</si>
  <si>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</si>
  <si>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</si>
  <si>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</si>
  <si>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</si>
  <si>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</si>
  <si>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</si>
  <si>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</si>
  <si>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</si>
  <si>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</si>
  <si>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</si>
  <si>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</si>
  <si>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</si>
  <si>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</si>
  <si>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</si>
  <si>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</si>
  <si>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</si>
  <si>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</si>
  <si>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</si>
  <si>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</si>
  <si>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</si>
  <si>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</si>
  <si>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</si>
  <si>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</si>
  <si>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</si>
  <si>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</si>
  <si>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</si>
  <si>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</si>
  <si>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</si>
  <si>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</si>
  <si>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</si>
  <si>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</si>
  <si>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</si>
  <si>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</si>
  <si>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</si>
  <si>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</si>
  <si>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</si>
  <si>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</si>
  <si>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</si>
  <si>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</si>
  <si>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</si>
  <si>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</si>
  <si>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</si>
  <si>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</si>
  <si>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</si>
  <si>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</si>
  <si>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</si>
  <si>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</si>
  <si>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</si>
  <si>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</si>
  <si>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</si>
  <si>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</si>
  <si>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</si>
  <si>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</si>
  <si>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</si>
  <si>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</si>
  <si>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</si>
  <si>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</si>
  <si>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</si>
  <si>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</si>
  <si>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</si>
  <si>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</si>
  <si>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</si>
  <si>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</si>
  <si>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</si>
  <si>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</si>
  <si>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</si>
  <si>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</si>
  <si>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</si>
  <si>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</si>
  <si>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</si>
  <si>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</si>
  <si>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</si>
  <si>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</si>
  <si>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</si>
  <si>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</si>
  <si>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</si>
  <si>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</si>
  <si>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</si>
  <si>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</si>
  <si>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</si>
  <si>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</si>
  <si>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</si>
  <si>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</si>
  <si>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</si>
  <si>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</si>
  <si>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</si>
  <si>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</si>
  <si>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</si>
  <si>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</si>
  <si>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</si>
  <si>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</si>
  <si>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</si>
  <si>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</si>
  <si>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</si>
  <si>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</si>
  <si>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</si>
  <si>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</si>
  <si>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</si>
  <si>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</si>
  <si>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</si>
  <si>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</si>
  <si>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</si>
  <si>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</si>
  <si>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</si>
  <si>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</si>
  <si>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</si>
  <si>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</si>
  <si>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</si>
  <si>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</si>
  <si>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</si>
  <si>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</si>
  <si>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</si>
  <si>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</si>
  <si>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</si>
  <si>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</si>
  <si>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</si>
  <si>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</si>
  <si>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</si>
  <si>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</si>
  <si>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</si>
  <si>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</si>
  <si>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</si>
  <si>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</si>
  <si>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</si>
  <si>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</si>
  <si>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</si>
  <si>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</si>
  <si>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</si>
  <si>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</si>
  <si>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</si>
  <si>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</si>
  <si>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</si>
  <si>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</si>
  <si>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</si>
  <si>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</si>
  <si>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</si>
  <si>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</si>
  <si>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</si>
  <si>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</si>
  <si>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</si>
  <si>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</si>
  <si>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</si>
  <si>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</si>
  <si>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</si>
  <si>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</si>
  <si>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</si>
  <si>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</si>
  <si>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</si>
  <si>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</si>
  <si>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</si>
  <si>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</si>
  <si>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</si>
  <si>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</si>
  <si>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</si>
  <si>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</si>
  <si>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</si>
  <si>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</si>
  <si>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</si>
  <si>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</si>
  <si>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</si>
  <si>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</si>
  <si>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</si>
  <si>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</si>
  <si>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</si>
  <si>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</si>
  <si>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</si>
  <si>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</si>
  <si>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</si>
  <si>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</si>
  <si>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</si>
  <si>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</si>
  <si>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</si>
  <si>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</si>
  <si>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</si>
  <si>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</si>
  <si>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</si>
  <si>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</si>
  <si>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</si>
  <si>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</si>
  <si>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</si>
  <si>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</si>
  <si>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</si>
  <si>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</si>
  <si>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</si>
  <si>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</si>
  <si>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</si>
  <si>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</si>
  <si>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</si>
  <si>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</si>
  <si>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</si>
  <si>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</si>
  <si>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</si>
  <si>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</si>
  <si>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</si>
  <si>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</si>
  <si>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</si>
  <si>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</si>
  <si>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</si>
  <si>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</si>
  <si>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</si>
  <si>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</si>
  <si>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</si>
  <si>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</si>
  <si>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</si>
  <si>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</si>
  <si>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</si>
  <si>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</si>
  <si>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</si>
  <si>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</si>
  <si>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</si>
  <si>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</si>
  <si>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</si>
  <si>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</si>
  <si>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</si>
  <si>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</si>
  <si>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</si>
  <si>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</si>
  <si>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</si>
  <si>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</si>
  <si>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</si>
  <si>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</si>
  <si>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</si>
  <si>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</si>
  <si>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</si>
  <si>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</si>
  <si>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</si>
  <si>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</si>
  <si>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</si>
  <si>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</si>
  <si>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</si>
  <si>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</si>
  <si>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</si>
  <si>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</si>
  <si>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</si>
  <si>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</si>
  <si>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</si>
  <si>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</si>
  <si>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</si>
  <si>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</si>
  <si>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</si>
  <si>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</si>
  <si>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</si>
  <si>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</si>
  <si>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</si>
  <si>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</si>
  <si>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</si>
  <si>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</si>
  <si>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</si>
  <si>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</si>
  <si>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</si>
  <si>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</si>
  <si>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</si>
  <si>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</si>
  <si>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</si>
  <si>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</si>
  <si>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</si>
  <si>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</si>
  <si>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</si>
  <si>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</si>
  <si>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</si>
  <si>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</si>
  <si>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</si>
  <si>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</si>
  <si>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</si>
  <si>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</si>
  <si>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</si>
  <si>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</si>
  <si>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</si>
  <si>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</si>
  <si>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</si>
  <si>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</si>
  <si>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</si>
  <si>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</si>
  <si>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</si>
  <si>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</si>
  <si>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</si>
  <si>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</si>
  <si>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</si>
  <si>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</si>
  <si>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</si>
  <si>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</si>
  <si>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</si>
  <si>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</si>
  <si>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</si>
  <si>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</si>
  <si>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</si>
  <si>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</si>
  <si>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</si>
  <si>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</si>
  <si>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</si>
  <si>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</si>
  <si>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</si>
  <si>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</si>
  <si>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</si>
  <si>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</si>
  <si>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</si>
  <si>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</si>
  <si>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</si>
  <si>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</si>
  <si>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</si>
  <si>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</si>
  <si>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</si>
  <si>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</si>
  <si>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</si>
  <si>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</si>
  <si>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</si>
  <si>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</si>
  <si>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</si>
  <si>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</si>
  <si>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</si>
  <si>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</si>
  <si>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</si>
  <si>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</si>
  <si>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</si>
  <si>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</si>
  <si>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</si>
  <si>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</si>
  <si>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</si>
  <si>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</si>
  <si>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</si>
  <si>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</si>
  <si>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</si>
  <si>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</si>
  <si>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</si>
  <si>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</si>
  <si>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</si>
  <si>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</si>
  <si>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</si>
  <si>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</si>
  <si>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</si>
  <si>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</si>
  <si>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</si>
  <si>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</si>
  <si>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</si>
  <si>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</si>
  <si>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</si>
  <si>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</si>
  <si>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</si>
  <si>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</si>
  <si>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</si>
  <si>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</si>
  <si>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</si>
  <si>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</si>
  <si>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</si>
  <si>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</si>
  <si>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</si>
  <si>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</si>
  <si>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</si>
  <si>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</si>
  <si>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</si>
  <si>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</si>
  <si>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</si>
  <si>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</si>
  <si>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</si>
  <si>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</si>
  <si>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</si>
  <si>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</si>
  <si>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</si>
  <si>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</si>
  <si>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</si>
  <si>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</si>
  <si>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</si>
  <si>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</si>
  <si>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</si>
  <si>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</si>
  <si>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</si>
  <si>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</si>
  <si>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</si>
  <si>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</si>
  <si>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</si>
  <si>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</si>
  <si>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</si>
  <si>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</si>
  <si>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</si>
  <si>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</si>
  <si>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</si>
  <si>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</si>
  <si>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</si>
  <si>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</si>
  <si>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</si>
  <si>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</si>
  <si>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</si>
  <si>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</si>
  <si>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</si>
  <si>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</si>
  <si>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</si>
  <si>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</si>
  <si>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</si>
  <si>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</si>
  <si>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</si>
  <si>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</si>
  <si>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</si>
  <si>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</si>
  <si>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</si>
  <si>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</si>
  <si>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</si>
  <si>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</si>
  <si>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</si>
  <si>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</si>
  <si>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</si>
  <si>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</si>
  <si>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</si>
  <si>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</si>
  <si>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</si>
  <si>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</si>
  <si>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</si>
  <si>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</si>
  <si>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</si>
  <si>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</si>
  <si>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</si>
  <si>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</si>
  <si>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</si>
  <si>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</si>
  <si>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</si>
  <si>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</si>
  <si>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</si>
  <si>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</si>
  <si>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</si>
  <si>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</si>
  <si>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</si>
  <si>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</si>
  <si>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</si>
  <si>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</si>
  <si>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</si>
  <si>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</si>
  <si>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</si>
  <si>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</si>
  <si>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</si>
  <si>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</si>
  <si>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</si>
  <si>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</si>
  <si>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</si>
  <si>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</si>
  <si>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</si>
  <si>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</si>
  <si>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</si>
  <si>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</si>
  <si>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</si>
  <si>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</si>
  <si>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</si>
  <si>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</si>
  <si>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</si>
  <si>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</si>
  <si>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</si>
  <si>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</si>
  <si>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</si>
  <si>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</si>
  <si>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</si>
  <si>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</si>
  <si>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</si>
  <si>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</si>
  <si>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</si>
  <si>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</si>
  <si>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</si>
  <si>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</si>
  <si>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</si>
  <si>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</si>
  <si>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</si>
  <si>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</si>
  <si>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</si>
  <si>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</si>
  <si>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</si>
  <si>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</si>
  <si>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</si>
  <si>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</si>
  <si>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</si>
  <si>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</si>
  <si>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</si>
  <si>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</si>
  <si>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</si>
  <si>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</si>
  <si>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</si>
  <si>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</si>
  <si>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</si>
  <si>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</si>
  <si>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</si>
  <si>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</si>
  <si>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</si>
  <si>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</si>
  <si>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</si>
  <si>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</si>
  <si>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</si>
  <si>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</si>
  <si>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</si>
  <si>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</si>
  <si>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</si>
  <si>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</si>
  <si>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</si>
  <si>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</si>
  <si>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</si>
  <si>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</si>
  <si>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</si>
  <si>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</si>
  <si>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</si>
  <si>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</si>
  <si>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</si>
  <si>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</si>
  <si>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</si>
  <si>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</si>
  <si>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</si>
  <si>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</si>
  <si>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</si>
  <si>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</si>
  <si>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</si>
  <si>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</si>
  <si>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</si>
  <si>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</si>
  <si>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</si>
  <si>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</si>
  <si>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</si>
  <si>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</si>
  <si>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</si>
  <si>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</si>
  <si>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</si>
  <si>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</si>
  <si>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</si>
  <si>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</si>
  <si>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</si>
  <si>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</si>
  <si>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</si>
  <si>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</si>
  <si>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</si>
  <si>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</si>
  <si>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</si>
  <si>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</si>
  <si>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</si>
  <si>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</si>
  <si>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</si>
  <si>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</si>
  <si>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</si>
  <si>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</si>
  <si>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</si>
  <si>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</si>
  <si>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</si>
  <si>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</si>
  <si>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</si>
  <si>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</si>
  <si>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</si>
  <si>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</si>
  <si>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</si>
  <si>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</si>
  <si>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</si>
  <si>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</si>
  <si>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</si>
  <si>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</si>
  <si>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</si>
  <si>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</si>
  <si>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</si>
  <si>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</si>
  <si>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</si>
  <si>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</si>
  <si>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</si>
  <si>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</si>
  <si>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</si>
  <si>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</si>
  <si>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</si>
  <si>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</si>
  <si>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</si>
  <si>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</si>
  <si>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</si>
  <si>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</si>
  <si>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</si>
  <si>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</si>
  <si>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</si>
  <si>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</si>
  <si>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</si>
  <si>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</si>
  <si>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</si>
  <si>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</si>
  <si>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</si>
  <si>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</si>
  <si>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</si>
  <si>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</si>
  <si>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</si>
  <si>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</si>
  <si>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</si>
  <si>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</si>
  <si>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</si>
  <si>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</si>
  <si>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</si>
  <si>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</si>
  <si>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</si>
  <si>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</si>
  <si>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</si>
  <si>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</si>
  <si>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</si>
  <si>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</si>
  <si>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</si>
  <si>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</si>
  <si>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</si>
  <si>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</si>
  <si>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</si>
  <si>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</si>
  <si>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</si>
  <si>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</si>
  <si>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</si>
  <si>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</si>
  <si>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</si>
  <si>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</si>
  <si>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</si>
  <si>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</si>
  <si>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</si>
  <si>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</si>
  <si>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</si>
  <si>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</si>
  <si>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</si>
  <si>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</si>
  <si>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</si>
  <si>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</si>
  <si>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</si>
  <si>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</si>
  <si>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</si>
  <si>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</si>
  <si>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</si>
  <si>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</si>
  <si>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</si>
  <si>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</si>
  <si>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</si>
  <si>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</si>
  <si>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</si>
  <si>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</si>
  <si>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</si>
  <si>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</si>
  <si>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</si>
  <si>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</si>
  <si>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</si>
  <si>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</si>
  <si>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</si>
  <si>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</si>
  <si>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</si>
  <si>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</si>
  <si>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</si>
  <si>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</si>
  <si>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</si>
  <si>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</si>
  <si>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</si>
  <si>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</si>
  <si>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</si>
  <si>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</si>
  <si>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</si>
  <si>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</si>
  <si>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</si>
  <si>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</si>
  <si>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</si>
  <si>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</si>
  <si>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</si>
  <si>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</si>
  <si>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</si>
  <si>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</si>
  <si>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</si>
  <si>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</si>
  <si>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</si>
  <si>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</si>
  <si>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</si>
  <si>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</si>
  <si>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</si>
  <si>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</si>
  <si>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</si>
  <si>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</si>
  <si>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</si>
  <si>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</si>
  <si>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</si>
  <si>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</si>
  <si>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</si>
  <si>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</si>
  <si>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</si>
  <si>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</si>
  <si>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</si>
  <si>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</si>
  <si>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</si>
  <si>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</si>
  <si>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</si>
  <si>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</si>
  <si>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</si>
  <si>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</si>
  <si>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</si>
  <si>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</si>
  <si>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</si>
  <si>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</si>
  <si>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</si>
  <si>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</si>
  <si>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</si>
  <si>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</si>
  <si>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</si>
  <si>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</si>
  <si>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</si>
  <si>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</si>
  <si>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</si>
  <si>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</si>
  <si>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</si>
  <si>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</si>
  <si>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</si>
  <si>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</si>
  <si>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</si>
  <si>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</si>
  <si>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</si>
  <si>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</si>
  <si>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</si>
  <si>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</si>
  <si>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</si>
  <si>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</si>
  <si>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</si>
  <si>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</si>
  <si>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</si>
  <si>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</si>
  <si>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</si>
  <si>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</si>
  <si>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</si>
  <si>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</si>
  <si>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</si>
  <si>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</si>
  <si>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</si>
  <si>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</si>
  <si>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</si>
  <si>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</si>
  <si>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</si>
  <si>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</si>
  <si>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</si>
  <si>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</si>
  <si>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</si>
  <si>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</si>
  <si>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</si>
  <si>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</si>
  <si>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</si>
  <si>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</si>
  <si>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</si>
  <si>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</si>
  <si>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</si>
  <si>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</si>
  <si>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</si>
  <si>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</si>
  <si>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</si>
  <si>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</si>
  <si>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</si>
  <si>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</si>
  <si>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</si>
  <si>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</si>
  <si>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</si>
  <si>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</si>
  <si>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</si>
  <si>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</si>
  <si>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</si>
  <si>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</si>
  <si>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</si>
  <si>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</si>
  <si>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</si>
  <si>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</si>
  <si>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</si>
  <si>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</si>
  <si>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</si>
  <si>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</si>
  <si>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</si>
  <si>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</si>
  <si>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</si>
  <si>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</si>
  <si>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</si>
  <si>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</si>
  <si>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</si>
  <si>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</si>
  <si>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</si>
  <si>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</si>
  <si>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</si>
  <si>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</si>
  <si>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</si>
  <si>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</si>
  <si>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</si>
  <si>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</si>
  <si>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</si>
  <si>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</si>
  <si>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</si>
  <si>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</si>
  <si>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</si>
  <si>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</si>
  <si>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</si>
  <si>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</si>
  <si>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</si>
  <si>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</si>
  <si>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</si>
  <si>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</si>
  <si>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</si>
  <si>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</si>
  <si>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</si>
  <si>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</si>
  <si>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</si>
  <si>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</si>
  <si>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</si>
  <si>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</si>
  <si>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</si>
  <si>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</si>
  <si>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</si>
  <si>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</si>
  <si>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</si>
  <si>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</si>
  <si>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</si>
  <si>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</si>
  <si>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</si>
  <si>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</si>
  <si>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</si>
  <si>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</si>
  <si>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</si>
  <si>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</si>
  <si>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</si>
  <si>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</si>
  <si>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</si>
  <si>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</si>
  <si>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</si>
  <si>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</si>
  <si>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</si>
  <si>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</si>
  <si>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</si>
  <si>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</si>
  <si>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</si>
  <si>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</si>
  <si>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</si>
  <si>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</si>
  <si>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</si>
  <si>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</si>
  <si>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</si>
  <si>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</si>
  <si>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</si>
  <si>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</si>
  <si>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</si>
  <si>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</si>
  <si>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</si>
  <si>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</si>
  <si>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</si>
  <si>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</si>
  <si>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</si>
  <si>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</si>
  <si>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</si>
  <si>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</si>
  <si>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</si>
  <si>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</si>
  <si>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</si>
  <si>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</si>
  <si>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</si>
  <si>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</si>
  <si>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</si>
  <si>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</si>
  <si>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</si>
  <si>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</si>
  <si>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</si>
  <si>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</si>
  <si>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</si>
  <si>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</si>
  <si>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</si>
  <si>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</si>
  <si>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</si>
  <si>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</si>
  <si>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</si>
  <si>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</si>
  <si>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</si>
  <si>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</si>
  <si>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</si>
  <si>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</si>
  <si>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</si>
  <si>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</si>
  <si>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</si>
  <si>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</si>
  <si>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</si>
  <si>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</si>
  <si>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</si>
  <si>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</si>
  <si>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</si>
  <si>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</si>
  <si>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</si>
  <si>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</si>
  <si>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</si>
  <si>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</si>
  <si>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</si>
  <si>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</si>
  <si>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</si>
  <si>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</si>
  <si>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</si>
  <si>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</si>
  <si>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</si>
  <si>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</si>
  <si>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</si>
  <si>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</si>
  <si>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</si>
  <si>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</si>
  <si>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</si>
  <si>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</si>
  <si>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</si>
  <si>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</si>
  <si>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</si>
  <si>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</si>
  <si>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</si>
  <si>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</si>
  <si>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</si>
  <si>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</si>
  <si>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</si>
  <si>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</si>
  <si>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</si>
  <si>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</si>
  <si>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</si>
  <si>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</si>
  <si>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</si>
  <si>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</si>
  <si>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</si>
  <si>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</si>
  <si>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</si>
  <si>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</si>
  <si>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</si>
  <si>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</si>
  <si>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</si>
  <si>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</si>
  <si>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</si>
  <si>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</si>
  <si>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</si>
  <si>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</si>
  <si>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</si>
  <si>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</si>
  <si>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</si>
  <si>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</si>
  <si>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</si>
  <si>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</si>
  <si>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</si>
  <si>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</si>
  <si>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</si>
  <si>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</si>
  <si>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</si>
  <si>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</si>
  <si>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</si>
  <si>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</si>
  <si>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</si>
  <si>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</si>
  <si>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</si>
  <si>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</si>
  <si>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</si>
  <si>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</si>
  <si>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</si>
  <si>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</si>
  <si>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</si>
  <si>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</si>
  <si>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</si>
  <si>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</si>
  <si>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</si>
  <si>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</si>
  <si>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</si>
  <si>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</si>
  <si>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</si>
  <si>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</si>
  <si>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</si>
  <si>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</si>
  <si>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</si>
  <si>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</si>
  <si>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</si>
  <si>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</si>
  <si>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</si>
  <si>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</si>
  <si>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</si>
  <si>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</si>
  <si>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</si>
  <si>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</si>
  <si>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</si>
  <si>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</si>
  <si>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</si>
  <si>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</si>
  <si>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</si>
  <si>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</si>
  <si>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</si>
  <si>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</si>
  <si>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</si>
  <si>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</si>
  <si>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</si>
  <si>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</si>
  <si>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</si>
  <si>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</si>
  <si>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</si>
  <si>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</si>
  <si>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</si>
  <si>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</si>
  <si>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</si>
  <si>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</si>
  <si>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</si>
  <si>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</si>
  <si>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</si>
  <si>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</si>
  <si>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</si>
  <si>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</si>
  <si>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</si>
  <si>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</si>
  <si>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</si>
  <si>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</si>
  <si>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</si>
  <si>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</si>
  <si>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</si>
  <si>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</si>
  <si>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</si>
  <si>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</si>
  <si>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</si>
  <si>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</si>
  <si>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</si>
  <si>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</si>
  <si>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</si>
  <si>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</si>
  <si>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</si>
  <si>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</si>
  <si>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</si>
  <si>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</si>
  <si>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</si>
  <si>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</si>
  <si>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</si>
  <si>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</si>
  <si>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</si>
  <si>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</si>
  <si>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</si>
  <si>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</si>
  <si>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</si>
  <si>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</si>
  <si>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</si>
  <si>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</si>
  <si>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</si>
  <si>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</si>
  <si>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</si>
  <si>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</si>
  <si>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</si>
  <si>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</si>
  <si>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</si>
  <si>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</si>
  <si>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</si>
  <si>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</si>
  <si>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</si>
  <si>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</si>
  <si>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</si>
  <si>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</si>
  <si>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</si>
  <si>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</si>
  <si>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</si>
  <si>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</si>
  <si>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</si>
  <si>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</si>
  <si>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</si>
  <si>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</si>
  <si>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</si>
  <si>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</si>
  <si>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</si>
  <si>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</si>
  <si>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</si>
  <si>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</si>
  <si>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</si>
  <si>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</si>
  <si>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</si>
  <si>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</si>
  <si>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</si>
  <si>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</si>
  <si>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</si>
  <si>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</si>
  <si>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</si>
  <si>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</si>
  <si>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</si>
  <si>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</si>
  <si>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</si>
  <si>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</si>
  <si>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</si>
  <si>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</si>
  <si>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</si>
  <si>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</si>
  <si>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</si>
  <si>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</si>
  <si>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</si>
  <si>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</si>
  <si>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</si>
  <si>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</si>
  <si>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</si>
  <si>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</si>
  <si>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</si>
  <si>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</si>
  <si>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</si>
  <si>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</si>
  <si>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</si>
  <si>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</si>
  <si>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</si>
  <si>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</si>
  <si>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</si>
  <si>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</si>
  <si>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</si>
  <si>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</si>
  <si>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</si>
  <si>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</si>
  <si>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</si>
  <si>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</si>
  <si>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</si>
  <si>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</si>
  <si>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</si>
  <si>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</si>
  <si>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</si>
  <si>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</si>
  <si>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</si>
  <si>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</si>
  <si>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</si>
  <si>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</si>
  <si>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</si>
  <si>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</si>
  <si>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</si>
  <si>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</si>
  <si>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</si>
  <si>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</si>
  <si>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</si>
  <si>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</si>
  <si>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</si>
  <si>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</si>
  <si>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</si>
  <si>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</si>
  <si>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</si>
  <si>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</si>
  <si>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</si>
  <si>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</si>
  <si>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</si>
  <si>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</si>
  <si>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</si>
  <si>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</si>
  <si>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</si>
  <si>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</si>
  <si>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</si>
  <si>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</si>
  <si>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</si>
  <si>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</si>
  <si>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</si>
  <si>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</si>
  <si>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</si>
  <si>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</si>
  <si>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</si>
  <si>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</si>
  <si>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</si>
  <si>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</si>
  <si>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</si>
  <si>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</si>
  <si>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</si>
  <si>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</si>
  <si>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</si>
  <si>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</si>
  <si>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</si>
  <si>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</si>
  <si>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</si>
  <si>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</si>
  <si>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</si>
  <si>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</si>
  <si>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</si>
  <si>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</si>
  <si>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</si>
  <si>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</si>
  <si>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</si>
  <si>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</si>
  <si>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</si>
  <si>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</si>
  <si>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</si>
  <si>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</si>
  <si>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</si>
  <si>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</si>
  <si>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</si>
  <si>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</si>
  <si>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</si>
  <si>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</si>
  <si>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</si>
  <si>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</si>
  <si>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</si>
  <si>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</si>
  <si>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</si>
  <si>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</si>
  <si>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</si>
  <si>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</si>
  <si>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</si>
  <si>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</si>
  <si>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</si>
  <si>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</si>
  <si>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</si>
  <si>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</si>
  <si>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</si>
  <si>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</si>
  <si>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</si>
  <si>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</si>
  <si>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</si>
  <si>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</si>
  <si>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</si>
  <si>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</si>
  <si>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</si>
  <si>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</si>
  <si>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</si>
  <si>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</si>
  <si>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</si>
  <si>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</si>
  <si>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</si>
  <si>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</si>
  <si>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</si>
  <si>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</si>
  <si>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</si>
  <si>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</si>
  <si>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</si>
  <si>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</si>
  <si>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</si>
  <si>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</si>
  <si>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</si>
  <si>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</si>
  <si>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</si>
  <si>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</si>
  <si>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</si>
  <si>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</si>
  <si>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</si>
  <si>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</si>
  <si>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</si>
  <si>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</si>
  <si>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</si>
  <si>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</si>
  <si>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</si>
  <si>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</si>
  <si>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</si>
  <si>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</si>
  <si>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</si>
  <si>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</si>
  <si>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</si>
  <si>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</si>
  <si>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</si>
  <si>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</si>
  <si>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</si>
  <si>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</si>
  <si>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</si>
  <si>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</si>
  <si>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</si>
  <si>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</si>
  <si>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</si>
  <si>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</si>
  <si>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</si>
  <si>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</si>
  <si>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</si>
  <si>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</si>
  <si>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</si>
  <si>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</si>
  <si>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</si>
  <si>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</si>
  <si>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</si>
  <si>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</si>
  <si>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</si>
  <si>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</si>
  <si>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</si>
  <si>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</si>
  <si>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</si>
  <si>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</si>
  <si>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</si>
  <si>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</si>
  <si>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</si>
  <si>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</si>
  <si>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</si>
  <si>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</si>
  <si>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</si>
  <si>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</si>
  <si>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</si>
  <si>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</si>
  <si>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</si>
  <si>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</si>
  <si>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</si>
  <si>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</si>
  <si>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</si>
  <si>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</si>
  <si>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</si>
  <si>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</si>
  <si>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</si>
  <si>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</si>
  <si>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</si>
  <si>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</si>
  <si>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</si>
  <si>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</si>
  <si>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</si>
  <si>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</si>
  <si>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</si>
  <si>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</si>
  <si>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</si>
  <si>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</si>
  <si>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</si>
  <si>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</si>
  <si>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</si>
  <si>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</si>
  <si>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</si>
  <si>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</si>
  <si>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</si>
  <si>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</si>
  <si>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</si>
  <si>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</si>
  <si>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</si>
  <si>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</si>
  <si>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</si>
  <si>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</si>
  <si>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</si>
  <si>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</si>
  <si>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</si>
  <si>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</si>
  <si>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</si>
  <si>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</si>
  <si>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</si>
  <si>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</si>
  <si>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</si>
  <si>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</si>
  <si>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</si>
  <si>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</si>
  <si>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</si>
  <si>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</si>
  <si>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</si>
  <si>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</si>
  <si>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</si>
  <si>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</si>
  <si>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</si>
  <si>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</si>
  <si>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</si>
  <si>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</si>
  <si>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</si>
  <si>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</si>
  <si>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</si>
  <si>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</si>
  <si>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</si>
  <si>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</si>
  <si>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</si>
  <si>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</si>
  <si>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</si>
  <si>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</si>
  <si>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</si>
  <si>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</si>
  <si>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</si>
  <si>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</si>
  <si>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</si>
  <si>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</si>
  <si>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</si>
  <si>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</si>
  <si>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</si>
  <si>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</si>
  <si>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</si>
  <si>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</si>
  <si>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</si>
  <si>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</si>
  <si>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</si>
  <si>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</si>
  <si>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</si>
  <si>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</si>
  <si>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</si>
  <si>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</si>
  <si>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</si>
  <si>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</si>
  <si>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</si>
  <si>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</si>
  <si>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</si>
  <si>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</si>
  <si>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</si>
  <si>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</si>
  <si>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</si>
  <si>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</si>
  <si>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</si>
  <si>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</si>
  <si>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</si>
  <si>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</si>
  <si>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</si>
  <si>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</si>
  <si>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</si>
  <si>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</si>
  <si>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</si>
  <si>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</si>
  <si>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</si>
  <si>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</si>
  <si>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</si>
  <si>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</si>
  <si>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</si>
  <si>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</si>
  <si>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</si>
  <si>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</si>
  <si>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</si>
  <si>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</si>
  <si>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</si>
  <si>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</si>
  <si>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</si>
  <si>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</si>
  <si>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</si>
  <si>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</si>
  <si>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</si>
  <si>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</si>
  <si>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</si>
  <si>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</si>
  <si>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</si>
  <si>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</si>
  <si>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</si>
  <si>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</si>
  <si>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</si>
  <si>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</si>
  <si>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</si>
  <si>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</si>
  <si>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</si>
  <si>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</si>
  <si>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</si>
  <si>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</si>
  <si>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</si>
  <si>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</si>
  <si>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</si>
  <si>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</si>
  <si>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</si>
  <si>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</si>
  <si>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</si>
  <si>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</si>
  <si>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</si>
  <si>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</si>
  <si>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</si>
  <si>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</si>
  <si>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</si>
  <si>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</si>
  <si>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</si>
  <si>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</si>
  <si>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</si>
  <si>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</si>
  <si>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</si>
  <si>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</si>
  <si>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</si>
  <si>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</si>
  <si>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</si>
  <si>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</si>
  <si>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</si>
  <si>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</si>
  <si>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</si>
  <si>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</si>
  <si>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</si>
  <si>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</si>
  <si>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</si>
  <si>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</si>
  <si>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</si>
  <si>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</si>
  <si>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</si>
  <si>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</si>
  <si>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</si>
  <si>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</si>
  <si>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</si>
  <si>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</si>
  <si>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</si>
  <si>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</si>
  <si>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</si>
  <si>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</si>
  <si>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</si>
  <si>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</si>
  <si>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</si>
  <si>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</si>
  <si>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</si>
  <si>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</si>
  <si>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</si>
  <si>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</si>
  <si>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</si>
  <si>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</si>
  <si>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</si>
  <si>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</si>
  <si>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</si>
  <si>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</si>
  <si>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</si>
  <si>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</si>
  <si>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</si>
  <si>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</si>
  <si>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</si>
  <si>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</si>
  <si>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</si>
  <si>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</si>
  <si>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</si>
  <si>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</si>
  <si>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</si>
  <si>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</si>
  <si>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</si>
  <si>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</si>
  <si>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</si>
  <si>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</si>
  <si>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</si>
  <si>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</si>
  <si>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</si>
  <si>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</si>
  <si>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</si>
  <si>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</si>
  <si>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</si>
  <si>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</si>
  <si>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</si>
  <si>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</si>
  <si>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</si>
  <si>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</si>
  <si>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</si>
  <si>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</si>
  <si>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</si>
  <si>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</si>
  <si>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</si>
  <si>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</si>
  <si>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</si>
  <si>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</si>
  <si>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</si>
  <si>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</si>
  <si>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</si>
  <si>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</si>
  <si>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</si>
  <si>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</si>
  <si>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</si>
  <si>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</si>
  <si>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</si>
  <si>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</si>
  <si>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</si>
  <si>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</si>
  <si>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</si>
  <si>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</si>
  <si>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</si>
  <si>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</si>
  <si>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</si>
  <si>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</si>
  <si>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</si>
  <si>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</si>
  <si>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</si>
  <si>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</si>
  <si>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</si>
  <si>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</si>
  <si>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</si>
  <si>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</si>
  <si>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</si>
  <si>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</si>
  <si>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</si>
  <si>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</si>
  <si>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</si>
  <si>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</si>
  <si>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</si>
  <si>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</si>
  <si>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</si>
  <si>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</si>
  <si>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</si>
  <si>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</si>
  <si>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</si>
  <si>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</si>
  <si>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</si>
  <si>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</si>
  <si>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</si>
  <si>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</si>
  <si>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</si>
  <si>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</si>
  <si>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</si>
  <si>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</si>
  <si>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</si>
  <si>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</si>
  <si>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</si>
  <si>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</si>
  <si>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</si>
  <si>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</si>
  <si>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</si>
  <si>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</si>
  <si>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</si>
  <si>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</si>
  <si>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</si>
  <si>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</si>
  <si>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</si>
  <si>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</si>
  <si>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</si>
  <si>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</si>
  <si>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</si>
  <si>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</si>
  <si>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</si>
  <si>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</si>
  <si>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</si>
  <si>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</si>
  <si>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</si>
  <si>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</si>
  <si>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</si>
  <si>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</si>
  <si>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</si>
  <si>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</si>
  <si>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</si>
  <si>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</si>
  <si>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</si>
  <si>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</si>
  <si>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</si>
  <si>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</si>
  <si>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</si>
  <si>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</si>
  <si>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</si>
  <si>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</si>
  <si>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</si>
  <si>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</si>
  <si>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</si>
  <si>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</si>
  <si>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</si>
  <si>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</si>
  <si>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</si>
  <si>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</si>
  <si>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</si>
  <si>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</si>
  <si>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</si>
  <si>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</si>
  <si>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</si>
  <si>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</si>
  <si>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</si>
  <si>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</si>
  <si>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</si>
  <si>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</si>
  <si>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</si>
  <si>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</si>
  <si>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</si>
  <si>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</si>
  <si>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</si>
  <si>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</si>
  <si>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</si>
  <si>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</si>
  <si>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</si>
  <si>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</si>
  <si>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</si>
  <si>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</si>
  <si>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</si>
  <si>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</si>
  <si>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</si>
  <si>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</si>
  <si>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</si>
  <si>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</si>
  <si>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</si>
  <si>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</si>
  <si>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</si>
  <si>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</si>
  <si>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</si>
  <si>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</si>
  <si>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</si>
  <si>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</si>
  <si>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</si>
  <si>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</si>
  <si>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</si>
  <si>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</si>
  <si>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</si>
  <si>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</si>
  <si>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</si>
  <si>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</si>
  <si>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</si>
  <si>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</si>
  <si>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</si>
  <si>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</si>
  <si>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</si>
  <si>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</si>
  <si>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</si>
  <si>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</si>
  <si>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</si>
  <si>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</si>
  <si>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</si>
  <si>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</si>
  <si>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</si>
  <si>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</si>
  <si>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</si>
  <si>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</si>
  <si>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</si>
  <si>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</si>
  <si>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</si>
  <si>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</si>
  <si>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</si>
  <si>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</si>
  <si>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</si>
  <si>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</si>
  <si>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</si>
  <si>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</si>
  <si>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</si>
  <si>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</si>
  <si>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</si>
  <si>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</si>
  <si>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</si>
  <si>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</si>
  <si>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</si>
  <si>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</si>
  <si>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</si>
  <si>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</si>
  <si>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</si>
  <si>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</si>
  <si>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</si>
  <si>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</si>
  <si>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</si>
  <si>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</si>
  <si>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</si>
  <si>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</si>
  <si>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</si>
  <si>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</si>
  <si>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</si>
  <si>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</si>
  <si>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</si>
  <si>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</si>
  <si>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</si>
  <si>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</si>
  <si>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</si>
  <si>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</si>
  <si>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</si>
  <si>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</si>
  <si>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</si>
  <si>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</si>
  <si>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</si>
  <si>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</si>
  <si>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</si>
  <si>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</si>
  <si>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</si>
  <si>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</si>
  <si>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</si>
  <si>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</si>
  <si>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</si>
  <si>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</si>
  <si>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</si>
  <si>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</si>
  <si>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</si>
  <si>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</si>
  <si>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</si>
  <si>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</si>
  <si>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</si>
  <si>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</si>
  <si>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</si>
  <si>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</si>
  <si>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</si>
  <si>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</si>
  <si>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</si>
  <si>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</si>
  <si>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</si>
  <si>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</si>
  <si>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</si>
  <si>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</si>
  <si>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</si>
  <si>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</si>
  <si>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</si>
  <si>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</si>
  <si>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</si>
  <si>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</si>
  <si>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</si>
  <si>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</si>
  <si>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</si>
  <si>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</si>
  <si>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</si>
  <si>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</si>
  <si>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</si>
  <si>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</si>
  <si>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</si>
  <si>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</si>
  <si>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</si>
  <si>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</si>
  <si>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</si>
  <si>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</si>
  <si>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</si>
  <si>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</si>
  <si>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</si>
  <si>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</si>
  <si>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</si>
  <si>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</si>
  <si>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</si>
  <si>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</si>
  <si>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</si>
  <si>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</si>
  <si>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</si>
  <si>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</si>
  <si>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</si>
  <si>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</si>
  <si>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</si>
  <si>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</si>
  <si>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</si>
  <si>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</si>
  <si>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</si>
  <si>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</si>
  <si>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</si>
  <si>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</si>
  <si>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</si>
  <si>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</si>
  <si>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</si>
  <si>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</si>
  <si>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</si>
  <si>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</si>
  <si>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</si>
  <si>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</si>
  <si>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</si>
  <si>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</si>
  <si>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</si>
  <si>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</si>
  <si>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</si>
  <si>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</si>
  <si>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</si>
  <si>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</si>
  <si>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</si>
  <si>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</si>
  <si>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</si>
  <si>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</si>
  <si>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</si>
  <si>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</si>
  <si>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</si>
  <si>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</si>
  <si>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</si>
  <si>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</si>
  <si>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</si>
  <si>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</si>
  <si>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</si>
  <si>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</si>
  <si>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</si>
  <si>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</si>
  <si>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</si>
  <si>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</si>
  <si>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</si>
  <si>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</si>
  <si>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</si>
  <si>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</si>
  <si>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</si>
  <si>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</si>
  <si>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</si>
  <si>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</si>
  <si>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</si>
  <si>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</si>
  <si>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</si>
  <si>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</si>
  <si>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</si>
  <si>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</si>
  <si>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</si>
  <si>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</si>
  <si>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</si>
  <si>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</si>
  <si>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</si>
  <si>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</si>
  <si>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</si>
  <si>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</si>
  <si>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</si>
  <si>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</si>
  <si>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</si>
  <si>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</si>
  <si>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</si>
  <si>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</si>
  <si>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</si>
  <si>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</si>
  <si>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</si>
  <si>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</si>
  <si>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</si>
  <si>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</si>
  <si>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</si>
  <si>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</si>
  <si>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</si>
  <si>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</si>
  <si>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</si>
  <si>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</si>
  <si>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</si>
  <si>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</si>
  <si>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</si>
  <si>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</si>
  <si>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</si>
  <si>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</si>
  <si>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</si>
  <si>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</si>
  <si>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</si>
  <si>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</si>
  <si>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</si>
  <si>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</si>
  <si>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</si>
  <si>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</si>
  <si>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</si>
  <si>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</si>
  <si>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</si>
  <si>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</si>
  <si>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</si>
  <si>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</si>
  <si>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</si>
  <si>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</si>
  <si>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</si>
  <si>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</si>
  <si>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</si>
  <si>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</si>
  <si>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</si>
  <si>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</si>
  <si>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</si>
  <si>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</si>
  <si>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</si>
  <si>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</si>
  <si>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</si>
  <si>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</si>
  <si>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</si>
  <si>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</si>
  <si>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</si>
  <si>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</si>
  <si>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</si>
  <si>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</si>
  <si>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</si>
  <si>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</si>
  <si>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</si>
  <si>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</si>
  <si>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</si>
  <si>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</si>
  <si>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</si>
  <si>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</si>
  <si>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</si>
  <si>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</si>
  <si>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</si>
  <si>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</si>
  <si>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</si>
  <si>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</si>
  <si>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</si>
  <si>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</si>
  <si>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</si>
  <si>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</si>
  <si>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</si>
  <si>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</si>
  <si>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</si>
  <si>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</si>
  <si>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</si>
  <si>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</si>
  <si>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</si>
  <si>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</si>
  <si>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</si>
  <si>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</si>
  <si>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</si>
  <si>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</si>
  <si>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</si>
  <si>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</si>
  <si>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</si>
  <si>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</si>
  <si>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</si>
  <si>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</si>
  <si>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</si>
  <si>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</si>
  <si>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</si>
  <si>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</si>
  <si>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</si>
  <si>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</si>
  <si>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</si>
  <si>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</si>
  <si>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</si>
  <si>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</si>
  <si>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</si>
  <si>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</si>
  <si>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</si>
  <si>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</si>
  <si>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</si>
  <si>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</si>
  <si>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</si>
  <si>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</si>
  <si>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</si>
  <si>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</si>
  <si>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</si>
  <si>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</si>
  <si>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</si>
  <si>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</si>
  <si>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</si>
  <si>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</si>
  <si>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</si>
  <si>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</si>
  <si>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</si>
  <si>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</si>
  <si>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</si>
  <si>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</si>
  <si>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</si>
  <si>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</si>
  <si>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</si>
  <si>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</si>
  <si>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</si>
  <si>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</si>
  <si>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</si>
  <si>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</si>
  <si>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</si>
  <si>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</si>
  <si>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</si>
  <si>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</si>
  <si>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</si>
  <si>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</si>
  <si>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</si>
  <si>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</si>
  <si>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</si>
  <si>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</si>
  <si>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</si>
  <si>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</si>
  <si>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</si>
  <si>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</si>
  <si>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</si>
  <si>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</si>
  <si>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</si>
  <si>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</si>
  <si>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</si>
  <si>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</si>
  <si>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</si>
  <si>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</si>
  <si>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</si>
  <si>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</si>
  <si>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</si>
  <si>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</si>
  <si>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</si>
  <si>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</si>
  <si>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</si>
  <si>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</si>
  <si>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</si>
  <si>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</si>
  <si>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</si>
  <si>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</si>
  <si>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</si>
  <si>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</si>
  <si>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</si>
  <si>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</si>
  <si>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</si>
  <si>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</si>
  <si>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</si>
  <si>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</si>
  <si>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</si>
  <si>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</si>
  <si>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</si>
  <si>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</si>
  <si>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</si>
  <si>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</si>
  <si>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</si>
  <si>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</si>
  <si>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</si>
  <si>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</si>
  <si>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</si>
  <si>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</si>
  <si>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</si>
  <si>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</si>
  <si>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</si>
  <si>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</si>
  <si>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</si>
  <si>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</si>
  <si>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</si>
  <si>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</si>
  <si>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</si>
  <si>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</si>
  <si>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</si>
  <si>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</si>
  <si>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</si>
  <si>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</si>
  <si>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</si>
  <si>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</si>
  <si>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</si>
  <si>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</si>
  <si>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</si>
  <si>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</si>
  <si>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</si>
  <si>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</si>
  <si>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</si>
  <si>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</si>
  <si>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</si>
  <si>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</si>
  <si>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</si>
  <si>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</si>
  <si>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</si>
  <si>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</si>
  <si>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</si>
  <si>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</si>
  <si>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</si>
  <si>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</si>
  <si>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</si>
  <si>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</si>
  <si>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</si>
  <si>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</si>
  <si>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</si>
  <si>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</si>
  <si>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</si>
  <si>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</si>
  <si>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</si>
  <si>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</si>
  <si>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</si>
  <si>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</si>
  <si>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</si>
  <si>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</si>
  <si>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</si>
  <si>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</si>
  <si>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</si>
  <si>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</si>
  <si>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</si>
  <si>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</si>
  <si>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</si>
  <si>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</si>
  <si>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</si>
  <si>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</si>
  <si>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</si>
  <si>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</si>
  <si>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</si>
  <si>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</si>
  <si>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</si>
  <si>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</si>
  <si>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</si>
  <si>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</si>
  <si>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</si>
  <si>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</si>
  <si>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</si>
  <si>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</si>
  <si>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</si>
  <si>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</si>
  <si>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</si>
  <si>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</si>
  <si>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</si>
  <si>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</si>
  <si>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</si>
  <si>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</si>
  <si>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</si>
  <si>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</si>
  <si>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</si>
  <si>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</si>
  <si>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</si>
  <si>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</si>
  <si>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</si>
  <si>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</si>
  <si>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</si>
  <si>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</si>
  <si>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</si>
  <si>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</si>
  <si>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</si>
  <si>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</si>
  <si>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</si>
  <si>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</si>
  <si>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</si>
  <si>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</si>
  <si>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</si>
  <si>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</si>
  <si>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</si>
  <si>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</si>
  <si>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</si>
  <si>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</si>
  <si>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</si>
  <si>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</si>
  <si>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</si>
  <si>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</si>
  <si>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</si>
  <si>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</si>
  <si>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</si>
  <si>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</si>
  <si>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</si>
  <si>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</si>
  <si>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</si>
  <si>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</si>
  <si>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</si>
  <si>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</si>
  <si>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</si>
  <si>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</si>
  <si>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</si>
  <si>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</si>
  <si>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</si>
  <si>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</si>
  <si>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</si>
  <si>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</si>
  <si>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</si>
  <si>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</si>
  <si>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</si>
  <si>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</si>
  <si>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</si>
  <si>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</si>
  <si>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</si>
  <si>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</si>
  <si>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</si>
  <si>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</si>
  <si>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</si>
  <si>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</si>
  <si>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</si>
  <si>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</si>
  <si>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</si>
  <si>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</si>
  <si>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</si>
  <si>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</si>
  <si>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</si>
  <si>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</si>
  <si>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</si>
  <si>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</si>
  <si>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</si>
  <si>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</si>
  <si>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</si>
  <si>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</si>
  <si>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</si>
  <si>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</si>
  <si>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</si>
  <si>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</si>
  <si>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</si>
  <si>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</si>
  <si>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</si>
  <si>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</si>
  <si>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</si>
  <si>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</si>
  <si>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</si>
  <si>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</si>
  <si>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</si>
  <si>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</si>
  <si>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</si>
  <si>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</si>
  <si>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</si>
  <si>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</si>
  <si>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</si>
  <si>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</si>
  <si>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</si>
  <si>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</si>
  <si>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</si>
  <si>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</si>
  <si>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</si>
  <si>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</si>
  <si>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</si>
  <si>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</si>
  <si>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</si>
  <si>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</si>
  <si>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</si>
  <si>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</si>
  <si>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</si>
  <si>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</si>
  <si>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</si>
  <si>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</si>
  <si>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</si>
  <si>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</si>
  <si>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</si>
  <si>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</si>
  <si>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</si>
  <si>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</si>
  <si>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</si>
  <si>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</si>
  <si>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</si>
  <si>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</si>
  <si>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</si>
  <si>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</si>
  <si>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</si>
  <si>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</si>
  <si>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</si>
  <si>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</si>
  <si>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</si>
  <si>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</si>
  <si>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</si>
  <si>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</si>
  <si>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</si>
  <si>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</si>
  <si>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</si>
  <si>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</si>
  <si>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</si>
  <si>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</si>
  <si>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</si>
  <si>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</si>
  <si>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</si>
  <si>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</si>
  <si>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</si>
  <si>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</si>
  <si>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</si>
  <si>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</si>
  <si>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</si>
  <si>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</si>
  <si>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</si>
  <si>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</si>
  <si>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</si>
  <si>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</si>
  <si>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</si>
  <si>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</si>
  <si>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</si>
  <si>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</si>
  <si>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</si>
  <si>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</si>
  <si>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</si>
  <si>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</si>
  <si>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</si>
  <si>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</si>
  <si>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</si>
  <si>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</si>
  <si>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</si>
  <si>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</si>
  <si>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</si>
  <si>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</si>
  <si>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</si>
  <si>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</si>
  <si>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</si>
  <si>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</si>
  <si>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</si>
  <si>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</si>
  <si>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</si>
  <si>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</si>
  <si>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</si>
  <si>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</si>
  <si>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</si>
  <si>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</si>
  <si>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</si>
  <si>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</si>
  <si>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</si>
  <si>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</si>
  <si>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</si>
  <si>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</si>
  <si>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</si>
  <si>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</si>
  <si>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</si>
  <si>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</si>
  <si>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</si>
  <si>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</si>
  <si>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</si>
  <si>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</si>
  <si>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</si>
  <si>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</si>
  <si>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</si>
  <si>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</si>
  <si>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</si>
  <si>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</si>
  <si>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</si>
  <si>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</si>
  <si>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</si>
  <si>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</si>
  <si>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</si>
  <si>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</si>
  <si>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</si>
  <si>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</si>
  <si>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</si>
  <si>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</si>
  <si>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</si>
  <si>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</si>
  <si>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</si>
  <si>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</si>
  <si>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</si>
  <si>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</si>
  <si>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</si>
  <si>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</si>
  <si>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</si>
  <si>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</si>
  <si>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</si>
  <si>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</si>
  <si>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</si>
  <si>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</si>
  <si>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</si>
  <si>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</si>
  <si>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</si>
  <si>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</si>
  <si>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</si>
  <si>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</si>
  <si>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</si>
  <si>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</si>
  <si>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</si>
  <si>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</si>
  <si>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</si>
  <si>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</si>
  <si>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</si>
  <si>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</si>
  <si>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</si>
  <si>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</si>
  <si>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</si>
  <si>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</si>
  <si>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</si>
  <si>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</si>
  <si>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</si>
  <si>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</si>
  <si>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</si>
  <si>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</si>
  <si>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</si>
  <si>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</si>
  <si>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</si>
  <si>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</si>
  <si>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</si>
  <si>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</si>
  <si>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</si>
  <si>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</si>
  <si>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</si>
  <si>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</si>
  <si>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</si>
  <si>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</si>
  <si>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</si>
  <si>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</si>
  <si>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</si>
  <si>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</si>
  <si>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</si>
  <si>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</si>
  <si>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</si>
  <si>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</si>
  <si>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</si>
  <si>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</si>
  <si>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</si>
  <si>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</si>
  <si>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</si>
  <si>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</si>
  <si>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</si>
  <si>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</si>
  <si>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</si>
  <si>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</si>
  <si>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</si>
  <si>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</si>
  <si>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</si>
  <si>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</si>
  <si>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</si>
  <si>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</si>
  <si>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</si>
  <si>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</si>
  <si>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</si>
  <si>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</si>
  <si>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</si>
  <si>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</si>
  <si>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</si>
  <si>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</si>
  <si>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</si>
  <si>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</si>
  <si>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</si>
  <si>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</si>
  <si>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</si>
  <si>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</si>
  <si>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</si>
  <si>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</si>
  <si>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</si>
  <si>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</si>
  <si>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</si>
  <si>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</si>
  <si>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</si>
  <si>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</si>
  <si>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</si>
  <si>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</si>
  <si>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</si>
  <si>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</si>
  <si>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</si>
  <si>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</si>
  <si>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</si>
  <si>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</si>
  <si>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</si>
  <si>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</si>
  <si>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</si>
  <si>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</si>
  <si>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</si>
  <si>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</si>
  <si>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</si>
  <si>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</si>
  <si>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</si>
  <si>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</si>
  <si>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</si>
  <si>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</si>
  <si>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</si>
  <si>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</si>
  <si>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</si>
  <si>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</si>
  <si>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</si>
  <si>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</si>
  <si>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</si>
  <si>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</si>
  <si>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</si>
  <si>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</si>
  <si>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</si>
  <si>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</si>
  <si>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</si>
  <si>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</si>
  <si>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</si>
  <si>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</si>
  <si>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</si>
  <si>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</si>
  <si>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</si>
  <si>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</si>
  <si>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</si>
  <si>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</si>
  <si>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</si>
  <si>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</si>
  <si>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</si>
  <si>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</si>
  <si>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</si>
  <si>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</si>
  <si>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</si>
  <si>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</si>
  <si>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</si>
  <si>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</si>
  <si>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</si>
  <si>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</si>
  <si>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</si>
  <si>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</si>
  <si>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</si>
  <si>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</si>
  <si>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</si>
  <si>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</si>
  <si>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</si>
  <si>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</si>
  <si>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</si>
  <si>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</si>
  <si>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</si>
  <si>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</si>
  <si>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</si>
  <si>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</si>
  <si>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</si>
  <si>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</si>
  <si>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</si>
  <si>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</si>
  <si>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</si>
  <si>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</si>
  <si>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</si>
  <si>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</si>
  <si>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</si>
  <si>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</si>
  <si>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</si>
  <si>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</si>
  <si>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</si>
  <si>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</si>
  <si>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</si>
  <si>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</si>
  <si>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</si>
  <si>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</si>
  <si>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</si>
  <si>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</si>
  <si>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</si>
  <si>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</si>
  <si>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</si>
  <si>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</si>
  <si>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</si>
  <si>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</si>
  <si>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</si>
  <si>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</si>
  <si>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</si>
  <si>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</si>
  <si>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</si>
  <si>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</si>
  <si>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</si>
  <si>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</si>
  <si>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</si>
  <si>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</si>
  <si>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</si>
  <si>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</si>
  <si>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</si>
  <si>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</si>
  <si>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</si>
  <si>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</si>
  <si>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</si>
  <si>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</si>
  <si>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</si>
  <si>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</si>
  <si>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</si>
  <si>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</si>
  <si>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</si>
  <si>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</si>
  <si>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</si>
  <si>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</si>
  <si>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</si>
  <si>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</si>
  <si>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</si>
  <si>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</si>
  <si>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</si>
  <si>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</si>
  <si>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</si>
  <si>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</si>
  <si>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</si>
  <si>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</si>
  <si>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</si>
  <si>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</si>
  <si>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</si>
  <si>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</si>
  <si>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</si>
  <si>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</si>
  <si>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</si>
  <si>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</si>
  <si>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</si>
  <si>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</si>
  <si>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</si>
  <si>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</si>
  <si>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</si>
  <si>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</si>
  <si>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</si>
  <si>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</si>
  <si>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</si>
  <si>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</si>
  <si>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</si>
  <si>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</si>
  <si>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</si>
  <si>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</si>
  <si>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</si>
  <si>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</si>
  <si>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</si>
  <si>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</si>
  <si>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</si>
  <si>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</si>
  <si>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</si>
  <si>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</si>
  <si>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</si>
  <si>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</si>
  <si>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</si>
  <si>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</si>
  <si>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</si>
  <si>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</si>
  <si>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</si>
  <si>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</si>
  <si>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</si>
  <si>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</si>
  <si>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</si>
  <si>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</si>
  <si>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</si>
  <si>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</si>
  <si>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</si>
  <si>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</si>
  <si>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</si>
  <si>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</si>
  <si>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</si>
  <si>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</si>
  <si>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</si>
  <si>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</si>
  <si>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</si>
  <si>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</si>
  <si>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</si>
  <si>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</si>
  <si>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</si>
  <si>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</si>
  <si>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</si>
  <si>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</si>
  <si>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</si>
  <si>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</si>
  <si>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</si>
  <si>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</si>
  <si>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</si>
  <si>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</si>
  <si>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</si>
  <si>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</si>
  <si>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</si>
  <si>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</si>
  <si>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</si>
  <si>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</si>
  <si>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</si>
  <si>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</si>
  <si>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</si>
  <si>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</si>
  <si>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</si>
  <si>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</si>
  <si>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</si>
  <si>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</si>
  <si>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</si>
  <si>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</si>
  <si>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</si>
  <si>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</si>
  <si>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</si>
  <si>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</si>
  <si>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</si>
  <si>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</si>
  <si>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</si>
  <si>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</si>
  <si>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</si>
  <si>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</si>
  <si>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</si>
  <si>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</si>
  <si>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</si>
  <si>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</si>
  <si>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</si>
  <si>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</si>
  <si>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</si>
  <si>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</si>
  <si>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</si>
  <si>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</si>
  <si>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</si>
  <si>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</si>
  <si>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</si>
  <si>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</si>
  <si>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</si>
  <si>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</si>
  <si>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</si>
  <si>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</si>
  <si>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</si>
  <si>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</si>
  <si>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</si>
  <si>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</si>
  <si>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</si>
  <si>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</si>
  <si>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</si>
  <si>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</si>
  <si>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</si>
  <si>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</si>
  <si>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</si>
  <si>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</si>
  <si>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</si>
  <si>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</si>
  <si>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</si>
  <si>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</si>
  <si>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</si>
  <si>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</si>
  <si>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</si>
  <si>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</si>
  <si>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</si>
  <si>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</si>
  <si>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</si>
  <si>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</si>
  <si>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</si>
  <si>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</si>
  <si>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</si>
  <si>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</si>
  <si>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</si>
  <si>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</si>
  <si>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</si>
  <si>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</si>
  <si>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</si>
  <si>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</si>
  <si>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</si>
  <si>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</si>
  <si>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</si>
  <si>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</si>
  <si>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</si>
  <si>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</si>
  <si>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</si>
  <si>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</si>
  <si>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</si>
  <si>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</si>
  <si>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</si>
  <si>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</si>
  <si>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</si>
  <si>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</si>
  <si>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</si>
  <si>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</si>
  <si>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</si>
  <si>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</si>
  <si>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</si>
  <si>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</si>
  <si>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</si>
  <si>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</si>
  <si>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</si>
  <si>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</si>
  <si>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</si>
  <si>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</si>
  <si>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</si>
  <si>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</si>
  <si>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</si>
  <si>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</si>
  <si>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</si>
  <si>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</si>
  <si>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</si>
  <si>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</si>
  <si>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</si>
  <si>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</si>
  <si>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</si>
  <si>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</si>
  <si>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</si>
  <si>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</si>
  <si>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</si>
  <si>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</si>
  <si>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</si>
  <si>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</si>
  <si>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</si>
  <si>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</si>
  <si>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</si>
  <si>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</si>
  <si>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</si>
  <si>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</si>
  <si>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</si>
  <si>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</si>
  <si>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</si>
  <si>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</si>
  <si>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</si>
  <si>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</si>
  <si>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</si>
  <si>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</si>
  <si>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</si>
  <si>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</si>
  <si>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</si>
  <si>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</si>
  <si>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</si>
  <si>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</si>
  <si>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</si>
  <si>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</si>
  <si>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</si>
  <si>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</si>
  <si>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</si>
  <si>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</si>
  <si>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</si>
  <si>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</si>
  <si>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</si>
  <si>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</si>
  <si>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</si>
  <si>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</si>
  <si>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</si>
  <si>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</si>
  <si>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</si>
  <si>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</si>
  <si>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</si>
  <si>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</si>
  <si>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</si>
  <si>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</si>
  <si>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</si>
  <si>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</si>
  <si>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</si>
  <si>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</si>
  <si>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</si>
  <si>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</si>
  <si>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</si>
  <si>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</si>
  <si>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</si>
  <si>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</si>
  <si>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</si>
  <si>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</si>
  <si>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</si>
  <si>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</si>
  <si>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</si>
  <si>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</si>
  <si>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</si>
  <si>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</si>
  <si>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</si>
  <si>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</si>
  <si>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</si>
  <si>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</si>
  <si>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</si>
  <si>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</si>
  <si>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</si>
  <si>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</si>
  <si>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</si>
  <si>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</si>
  <si>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</si>
  <si>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</si>
  <si>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</si>
  <si>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</si>
  <si>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</si>
  <si>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</si>
  <si>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</si>
  <si>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</si>
  <si>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</si>
  <si>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</si>
  <si>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</si>
  <si>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</si>
  <si>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</si>
  <si>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</si>
  <si>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</si>
  <si>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</si>
  <si>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</si>
  <si>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</si>
  <si>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</si>
  <si>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</si>
  <si>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</si>
  <si>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</si>
  <si>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</si>
  <si>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</si>
  <si>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</si>
  <si>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</si>
  <si>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</si>
  <si>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</si>
  <si>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</si>
  <si>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</si>
  <si>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</si>
  <si>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</si>
  <si>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</si>
  <si>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</si>
  <si>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</si>
  <si>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</si>
  <si>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</si>
  <si>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</si>
  <si>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</si>
  <si>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</si>
  <si>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</si>
  <si>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</si>
  <si>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</si>
  <si>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</si>
  <si>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</si>
  <si>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</si>
  <si>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</si>
  <si>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</si>
  <si>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</si>
  <si>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</si>
  <si>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</si>
  <si>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</si>
  <si>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</si>
  <si>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</si>
  <si>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</si>
  <si>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</si>
  <si>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</si>
  <si>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</si>
  <si>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</si>
  <si>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</si>
  <si>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</si>
  <si>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</si>
  <si>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</si>
  <si>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</si>
  <si>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</si>
  <si>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</si>
  <si>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</si>
  <si>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</si>
  <si>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</si>
  <si>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</si>
  <si>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</si>
  <si>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</si>
  <si>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</si>
  <si>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</si>
  <si>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</si>
  <si>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</si>
  <si>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</si>
  <si>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</si>
  <si>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</si>
  <si>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</si>
  <si>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</si>
  <si>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</si>
  <si>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</si>
  <si>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</si>
  <si>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</si>
  <si>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</si>
  <si>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</si>
  <si>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</si>
  <si>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</si>
  <si>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</si>
  <si>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</si>
  <si>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</si>
  <si>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</si>
  <si>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</si>
  <si>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</si>
  <si>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</si>
  <si>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</si>
  <si>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</si>
  <si>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</si>
  <si>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</si>
  <si>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</si>
  <si>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</si>
  <si>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</si>
  <si>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</si>
  <si>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</si>
  <si>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</si>
  <si>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</si>
  <si>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</si>
  <si>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</si>
  <si>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</si>
  <si>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</si>
  <si>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</si>
  <si>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</si>
  <si>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</si>
  <si>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</si>
  <si>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</si>
  <si>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</si>
  <si>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</si>
  <si>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</si>
  <si>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</si>
  <si>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</si>
  <si>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</si>
  <si>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</si>
  <si>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</si>
  <si>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</si>
  <si>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</si>
  <si>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</si>
  <si>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</si>
  <si>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</si>
  <si>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</si>
  <si>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</si>
  <si>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</si>
  <si>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</si>
  <si>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</si>
  <si>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</si>
  <si>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</si>
  <si>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</si>
  <si>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</si>
  <si>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</si>
  <si>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</si>
  <si>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</si>
  <si>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</si>
  <si>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</si>
  <si>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</si>
  <si>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</si>
  <si>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</si>
  <si>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</si>
  <si>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</si>
  <si>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</si>
  <si>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</si>
  <si>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</si>
  <si>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</si>
  <si>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</si>
  <si>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</si>
  <si>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</si>
  <si>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</si>
  <si>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</si>
  <si>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</si>
  <si>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</si>
  <si>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</si>
  <si>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</si>
  <si>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</si>
  <si>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</si>
  <si>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</si>
  <si>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</si>
  <si>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</si>
  <si>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</si>
  <si>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</si>
  <si>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</si>
  <si>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</si>
  <si>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</si>
  <si>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</si>
  <si>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</si>
  <si>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</si>
  <si>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</si>
  <si>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</si>
  <si>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</si>
  <si>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</si>
  <si>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</si>
  <si>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</si>
  <si>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</si>
  <si>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</si>
  <si>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</si>
  <si>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</si>
  <si>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</si>
  <si>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</si>
  <si>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</si>
  <si>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</si>
  <si>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</si>
  <si>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</si>
  <si>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</si>
  <si>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</si>
  <si>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</si>
  <si>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</si>
  <si>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</si>
  <si>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</si>
  <si>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</si>
  <si>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</si>
  <si>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</si>
  <si>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</si>
  <si>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</si>
  <si>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</si>
  <si>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</si>
  <si>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</si>
  <si>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</si>
  <si>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</si>
  <si>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</si>
  <si>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</si>
  <si>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</si>
  <si>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</si>
  <si>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</si>
  <si>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</si>
  <si>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</si>
  <si>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</si>
  <si>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</si>
  <si>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</si>
  <si>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</si>
  <si>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</si>
  <si>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</si>
  <si>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</si>
  <si>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</si>
  <si>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</si>
  <si>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</si>
  <si>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</si>
  <si>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</si>
  <si>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</si>
  <si>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</si>
  <si>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</si>
  <si>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</si>
  <si>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</si>
  <si>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</si>
  <si>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</si>
  <si>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</si>
  <si>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</si>
  <si>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</si>
  <si>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</si>
  <si>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</si>
  <si>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</si>
  <si>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</si>
  <si>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</si>
  <si>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</si>
  <si>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</si>
  <si>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</si>
  <si>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</si>
  <si>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</si>
  <si>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</si>
  <si>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</si>
  <si>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</si>
  <si>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</si>
  <si>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</si>
  <si>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</si>
  <si>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</si>
  <si>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</si>
  <si>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</si>
  <si>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</si>
  <si>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</si>
  <si>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</si>
  <si>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</si>
  <si>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</si>
  <si>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</si>
  <si>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</si>
  <si>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</si>
  <si>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</si>
  <si>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</si>
  <si>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</si>
  <si>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</si>
  <si>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</si>
  <si>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</si>
  <si>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</si>
  <si>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</si>
  <si>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</si>
  <si>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</si>
  <si>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</si>
  <si>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</si>
  <si>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</si>
  <si>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</si>
  <si>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</si>
  <si>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</si>
  <si>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</si>
  <si>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</si>
  <si>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</si>
  <si>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</si>
  <si>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</si>
  <si>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</si>
  <si>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</si>
  <si>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</si>
  <si>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</si>
  <si>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</si>
  <si>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</si>
  <si>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</si>
  <si>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</si>
  <si>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</si>
  <si>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</si>
  <si>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</si>
  <si>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</si>
  <si>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</si>
  <si>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</si>
  <si>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</si>
  <si>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</si>
  <si>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</si>
  <si>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</si>
  <si>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</si>
  <si>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</si>
  <si>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</si>
  <si>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</si>
  <si>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</si>
  <si>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</si>
  <si>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</si>
  <si>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</si>
  <si>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</si>
  <si>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</si>
  <si>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</si>
  <si>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</si>
  <si>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</si>
  <si>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</si>
  <si>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</si>
  <si>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</si>
  <si>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</si>
  <si>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</si>
  <si>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</si>
  <si>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</si>
  <si>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</si>
  <si>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</si>
  <si>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</si>
  <si>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</si>
  <si>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</si>
  <si>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</si>
  <si>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</si>
  <si>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</si>
  <si>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</si>
  <si>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</si>
  <si>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</si>
  <si>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</si>
  <si>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</si>
  <si>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</si>
  <si>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</si>
  <si>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</si>
  <si>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</si>
  <si>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</si>
  <si>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</si>
  <si>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</si>
  <si>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</si>
  <si>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</si>
  <si>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</si>
  <si>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</si>
  <si>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</si>
  <si>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</si>
  <si>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</si>
  <si>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</si>
  <si>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</si>
  <si>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</si>
  <si>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</si>
  <si>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</si>
  <si>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</si>
  <si>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</si>
  <si>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</si>
  <si>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</si>
  <si>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</si>
  <si>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</si>
  <si>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</si>
  <si>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</si>
  <si>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</si>
  <si>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</si>
  <si>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</si>
  <si>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</si>
  <si>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</si>
  <si>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</si>
  <si>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</si>
  <si>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</si>
  <si>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</si>
  <si>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</si>
  <si>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</si>
  <si>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</si>
  <si>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</si>
  <si>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</si>
  <si>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</si>
  <si>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</si>
  <si>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</si>
  <si>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</si>
  <si>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</si>
  <si>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</si>
  <si>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</si>
  <si>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</si>
  <si>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</si>
  <si>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</si>
  <si>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</si>
  <si>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</si>
  <si>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</si>
  <si>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</si>
  <si>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</si>
  <si>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</si>
  <si>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</si>
  <si>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</si>
  <si>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</si>
  <si>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</si>
  <si>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</si>
  <si>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</si>
  <si>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</si>
  <si>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</si>
  <si>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</si>
  <si>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</si>
  <si>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</si>
  <si>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</si>
  <si>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</si>
  <si>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</si>
  <si>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</si>
  <si>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</si>
  <si>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</si>
  <si>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</si>
  <si>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</si>
  <si>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</si>
  <si>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</si>
  <si>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</si>
  <si>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</si>
  <si>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</si>
  <si>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</si>
  <si>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</si>
  <si>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</si>
  <si>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</si>
  <si>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</si>
  <si>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</si>
  <si>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</si>
  <si>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</si>
  <si>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</si>
  <si>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</si>
  <si>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</si>
  <si>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</si>
  <si>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</si>
  <si>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</si>
  <si>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</si>
  <si>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</si>
  <si>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</si>
  <si>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</si>
  <si>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</si>
  <si>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</si>
  <si>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</si>
  <si>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</si>
  <si>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</si>
  <si>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</si>
  <si>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</si>
  <si>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</si>
  <si>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</si>
  <si>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</si>
  <si>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</si>
  <si>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</si>
  <si>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</si>
  <si>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</si>
  <si>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</si>
  <si>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</si>
  <si>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</si>
  <si>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</si>
  <si>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</si>
  <si>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</si>
  <si>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</si>
  <si>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</si>
  <si>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</si>
  <si>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</si>
  <si>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</si>
  <si>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</si>
  <si>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</si>
  <si>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</si>
  <si>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</si>
  <si>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</si>
  <si>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</si>
  <si>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</si>
  <si>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</si>
  <si>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</si>
  <si>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</si>
  <si>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</si>
  <si>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</si>
  <si>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</si>
  <si>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</si>
  <si>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</si>
  <si>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</si>
  <si>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</si>
  <si>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</si>
  <si>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</si>
  <si>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</si>
  <si>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</si>
  <si>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</si>
  <si>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</si>
  <si>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</si>
  <si>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</si>
  <si>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</si>
  <si>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</si>
  <si>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</si>
  <si>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</si>
  <si>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</si>
  <si>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</si>
  <si>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</si>
  <si>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</si>
  <si>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</si>
  <si>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</si>
  <si>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</si>
  <si>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</si>
  <si>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</si>
  <si>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</si>
  <si>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</si>
  <si>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</si>
  <si>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</si>
  <si>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</si>
  <si>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</si>
  <si>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</si>
  <si>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</si>
  <si>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</si>
  <si>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</si>
  <si>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</si>
  <si>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</si>
  <si>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</si>
  <si>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</si>
  <si>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</si>
  <si>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</si>
  <si>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</si>
  <si>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</si>
  <si>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</si>
  <si>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</si>
  <si>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</si>
  <si>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</si>
  <si>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</si>
  <si>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</si>
  <si>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</si>
  <si>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</si>
  <si>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</si>
  <si>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</si>
  <si>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</si>
  <si>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</si>
  <si>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</si>
  <si>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</si>
  <si>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</si>
  <si>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</si>
  <si>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</si>
  <si>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</si>
  <si>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</si>
  <si>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</si>
  <si>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</si>
  <si>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</si>
  <si>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</si>
  <si>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</si>
  <si>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</si>
  <si>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</si>
  <si>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</si>
  <si>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</si>
  <si>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</si>
  <si>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</si>
  <si>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</si>
  <si>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</si>
  <si>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</si>
  <si>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</si>
  <si>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</si>
  <si>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</si>
  <si>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</si>
  <si>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</si>
  <si>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</si>
  <si>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</si>
  <si>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</si>
  <si>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</si>
  <si>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</si>
  <si>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</si>
  <si>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</si>
  <si>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</si>
  <si>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</si>
  <si>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</si>
  <si>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</si>
  <si>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</si>
  <si>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</si>
  <si>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</si>
  <si>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</si>
  <si>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</si>
  <si>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</si>
  <si>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</si>
  <si>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</si>
  <si>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</si>
  <si>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</si>
  <si>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</si>
  <si>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</si>
  <si>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</si>
  <si>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</si>
  <si>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</si>
  <si>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</si>
  <si>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</si>
  <si>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</si>
  <si>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</si>
  <si>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</si>
  <si>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</si>
  <si>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</si>
  <si>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</si>
  <si>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</si>
  <si>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</si>
  <si>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</si>
  <si>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</si>
  <si>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</si>
  <si>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</si>
  <si>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</si>
  <si>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</si>
  <si>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</si>
  <si>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</si>
  <si>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</si>
  <si>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</si>
  <si>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</si>
  <si>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</si>
  <si>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</si>
  <si>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</si>
  <si>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</si>
  <si>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</si>
  <si>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</si>
  <si>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</si>
  <si>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</si>
  <si>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</si>
  <si>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</si>
  <si>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</si>
  <si>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</si>
  <si>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</si>
  <si>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</si>
  <si>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</si>
  <si>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</si>
  <si>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</si>
  <si>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</si>
  <si>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</si>
  <si>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</si>
  <si>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</si>
  <si>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</si>
  <si>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</si>
  <si>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</si>
  <si>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</si>
  <si>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</si>
  <si>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</si>
  <si>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</si>
  <si>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</si>
  <si>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</si>
  <si>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</si>
  <si>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</si>
  <si>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</si>
  <si>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</si>
  <si>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</si>
  <si>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</si>
  <si>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</si>
  <si>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</si>
  <si>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</si>
  <si>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</si>
  <si>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</si>
  <si>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</si>
  <si>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</si>
  <si>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</si>
  <si>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</si>
  <si>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</si>
  <si>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</si>
  <si>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</si>
  <si>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</si>
  <si>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</si>
  <si>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</si>
  <si>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</si>
  <si>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</si>
  <si>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</si>
  <si>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</si>
  <si>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</si>
  <si>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</si>
  <si>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</si>
  <si>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</si>
  <si>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</si>
  <si>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</si>
  <si>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</si>
  <si>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</si>
  <si>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</si>
  <si>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</si>
  <si>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</si>
  <si>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</si>
  <si>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</si>
  <si>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</si>
  <si>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</si>
  <si>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</si>
  <si>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</si>
  <si>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</si>
  <si>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</si>
  <si>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</si>
  <si>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</si>
  <si>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</si>
  <si>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</si>
  <si>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</si>
  <si>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</si>
  <si>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</si>
  <si>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</si>
  <si>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</si>
  <si>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</si>
  <si>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</si>
  <si>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</si>
  <si>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</si>
  <si>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</si>
  <si>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</si>
  <si>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</si>
  <si>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</si>
  <si>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</si>
  <si>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</si>
  <si>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</si>
  <si>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</si>
  <si>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</si>
  <si>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</si>
  <si>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</si>
  <si>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</si>
  <si>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</si>
  <si>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</si>
  <si>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</si>
  <si>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</si>
  <si>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</si>
  <si>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</si>
  <si>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</si>
  <si>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</si>
  <si>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</si>
  <si>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</si>
  <si>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</si>
  <si>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</si>
  <si>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</si>
  <si>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</si>
  <si>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</si>
  <si>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</si>
  <si>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</si>
  <si>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</si>
  <si>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</si>
  <si>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</si>
  <si>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</si>
  <si>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</si>
  <si>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</si>
  <si>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</si>
  <si>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</si>
  <si>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</si>
  <si>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</si>
  <si>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</si>
  <si>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</si>
  <si>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</si>
  <si>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</si>
  <si>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</si>
  <si>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</si>
  <si>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</si>
  <si>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</si>
  <si>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</si>
  <si>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</si>
  <si>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</si>
  <si>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</si>
  <si>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</si>
  <si>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</si>
  <si>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</si>
  <si>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</si>
  <si>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</si>
  <si>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</si>
  <si>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</si>
  <si>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</si>
  <si>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</si>
  <si>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</si>
  <si>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</si>
  <si>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</si>
  <si>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</si>
  <si>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</si>
  <si>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</si>
  <si>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</si>
  <si>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</si>
  <si>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</si>
  <si>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</si>
  <si>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</si>
  <si>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</si>
  <si>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</si>
  <si>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</si>
  <si>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</si>
  <si>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</si>
  <si>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</si>
  <si>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</si>
  <si>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</si>
  <si>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</si>
  <si>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</si>
  <si>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</si>
  <si>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</si>
  <si>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</si>
  <si>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</si>
  <si>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</si>
  <si>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</si>
  <si>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</si>
  <si>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</si>
  <si>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</si>
  <si>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</si>
  <si>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</si>
  <si>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</si>
  <si>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</si>
  <si>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</si>
  <si>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</si>
  <si>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</si>
  <si>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</si>
  <si>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</si>
  <si>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</si>
  <si>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</si>
  <si>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</si>
  <si>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</si>
  <si>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</si>
  <si>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</si>
  <si>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</si>
  <si>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</si>
  <si>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</si>
  <si>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</si>
  <si>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</si>
  <si>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</si>
  <si>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</si>
  <si>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</si>
  <si>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</si>
  <si>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</si>
  <si>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</si>
  <si>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</si>
  <si>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</si>
  <si>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</si>
  <si>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</si>
  <si>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</si>
  <si>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</si>
  <si>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</si>
  <si>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</si>
  <si>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</si>
  <si>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</si>
  <si>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</si>
  <si>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</si>
  <si>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</si>
  <si>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</si>
  <si>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</si>
  <si>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</si>
  <si>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</si>
  <si>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</si>
  <si>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</si>
  <si>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</si>
  <si>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</si>
  <si>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</si>
  <si>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</si>
  <si>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</si>
  <si>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</si>
  <si>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</si>
  <si>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</si>
  <si>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</si>
  <si>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</si>
  <si>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</si>
  <si>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</si>
  <si>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</si>
  <si>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</si>
  <si>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</si>
  <si>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</si>
  <si>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</si>
  <si>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</si>
  <si>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</si>
  <si>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</si>
  <si>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</si>
  <si>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</si>
  <si>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</si>
  <si>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</si>
  <si>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</si>
  <si>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</si>
  <si>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</si>
  <si>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</si>
  <si>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</si>
  <si>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</si>
  <si>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</si>
  <si>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</si>
  <si>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</si>
  <si>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</si>
  <si>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</si>
  <si>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</si>
  <si>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</si>
  <si>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</si>
  <si>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</si>
  <si>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</si>
  <si>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</si>
  <si>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</si>
  <si>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</si>
  <si>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</si>
  <si>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</si>
  <si>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</si>
  <si>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</si>
  <si>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</si>
  <si>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</si>
  <si>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</si>
  <si>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</si>
  <si>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</si>
  <si>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</si>
  <si>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</si>
  <si>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</si>
  <si>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</si>
  <si>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</si>
  <si>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</si>
  <si>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</si>
  <si>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</si>
  <si>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</si>
  <si>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</si>
  <si>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</si>
  <si>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</si>
  <si>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</si>
  <si>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</si>
  <si>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</si>
  <si>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</si>
  <si>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</si>
  <si>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</si>
  <si>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</si>
  <si>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</si>
  <si>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</si>
  <si>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</si>
  <si>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</si>
  <si>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</si>
  <si>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</si>
  <si>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</si>
  <si>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</si>
  <si>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</si>
  <si>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</si>
  <si>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</si>
  <si>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</si>
  <si>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</si>
  <si>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</si>
  <si>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</si>
  <si>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</si>
  <si>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</si>
  <si>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</si>
  <si>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</si>
  <si>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</si>
  <si>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</si>
  <si>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</si>
  <si>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</si>
  <si>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</si>
  <si>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</si>
  <si>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</si>
  <si>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</si>
  <si>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</si>
  <si>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</si>
  <si>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</si>
  <si>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</si>
  <si>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</si>
  <si>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</si>
  <si>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</si>
  <si>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</si>
  <si>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</si>
  <si>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</si>
  <si>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</si>
  <si>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</si>
  <si>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</si>
  <si>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</si>
  <si>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</si>
  <si>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</si>
  <si>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</si>
  <si>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</si>
  <si>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</si>
  <si>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</si>
  <si>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</si>
  <si>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</si>
  <si>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</si>
  <si>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</si>
  <si>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</si>
  <si>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</si>
  <si>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</si>
  <si>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</si>
  <si>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</si>
  <si>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</si>
  <si>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</si>
  <si>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</si>
  <si>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</si>
  <si>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</si>
  <si>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</si>
  <si>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</si>
  <si>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</si>
  <si>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</si>
  <si>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</si>
  <si>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</si>
  <si>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</si>
  <si>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</si>
  <si>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</si>
  <si>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</si>
  <si>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</si>
  <si>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</si>
  <si>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</si>
  <si>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</si>
  <si>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</si>
  <si>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</si>
  <si>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</si>
  <si>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</si>
  <si>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</si>
  <si>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</si>
  <si>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</si>
  <si>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</si>
  <si>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</si>
  <si>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</si>
  <si>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</si>
  <si>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</si>
  <si>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</si>
  <si>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</si>
  <si>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</si>
  <si>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</si>
  <si>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</si>
  <si>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</si>
  <si>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</si>
  <si>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</si>
  <si>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</si>
  <si>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</si>
  <si>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</si>
  <si>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</si>
  <si>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</si>
  <si>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</si>
  <si>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</si>
  <si>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</si>
  <si>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</si>
  <si>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</si>
  <si>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</si>
  <si>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</si>
  <si>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</si>
  <si>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</si>
  <si>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</si>
  <si>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</si>
  <si>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</si>
  <si>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</si>
  <si>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</si>
  <si>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</si>
  <si>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</si>
  <si>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</si>
  <si>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</si>
  <si>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</si>
  <si>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</si>
  <si>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</si>
  <si>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</si>
  <si>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</si>
  <si>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</si>
  <si>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</si>
  <si>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</si>
  <si>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</si>
  <si>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</si>
  <si>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</si>
  <si>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</si>
  <si>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</si>
  <si>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</si>
  <si>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</si>
  <si>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</si>
  <si>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</si>
  <si>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</si>
  <si>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</si>
  <si>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</si>
  <si>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</si>
  <si>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</si>
  <si>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</si>
  <si>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</si>
  <si>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</si>
  <si>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</si>
  <si>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</si>
  <si>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</si>
  <si>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</si>
  <si>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</si>
  <si>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</si>
  <si>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</si>
  <si>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</si>
  <si>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</si>
  <si>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</si>
  <si>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</si>
  <si>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</si>
  <si>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</si>
  <si>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</si>
  <si>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</si>
  <si>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</si>
  <si>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</si>
  <si>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</si>
  <si>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</si>
  <si>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</si>
  <si>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</si>
  <si>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</si>
  <si>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</si>
  <si>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</si>
  <si>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</si>
  <si>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</si>
  <si>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</si>
  <si>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</si>
  <si>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</si>
  <si>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</si>
  <si>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</si>
  <si>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</si>
  <si>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</si>
  <si>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</si>
  <si>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</si>
  <si>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</si>
  <si>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</si>
  <si>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</si>
  <si>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</si>
  <si>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</si>
  <si>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</si>
  <si>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</si>
  <si>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</si>
  <si>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</si>
  <si>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</si>
  <si>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</si>
  <si>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</si>
  <si>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</si>
  <si>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</si>
  <si>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</si>
  <si>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</si>
  <si>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</si>
  <si>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</si>
  <si>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</si>
  <si>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</si>
  <si>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</si>
  <si>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</si>
  <si>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</si>
  <si>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</si>
  <si>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</si>
  <si>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</si>
  <si>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</si>
  <si>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</si>
  <si>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</si>
  <si>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</si>
  <si>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</si>
  <si>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</si>
  <si>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</si>
  <si>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</si>
  <si>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</si>
  <si>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</si>
  <si>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</si>
  <si>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</si>
  <si>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</si>
  <si>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</si>
  <si>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</si>
  <si>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</si>
  <si>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</si>
  <si>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</si>
  <si>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</si>
  <si>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</si>
  <si>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</si>
  <si>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</si>
  <si>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</si>
  <si>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</si>
  <si>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</si>
  <si>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</si>
  <si>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</si>
  <si>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</si>
  <si>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</si>
  <si>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</si>
  <si>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</si>
  <si>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</si>
  <si>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</si>
  <si>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</si>
  <si>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</si>
  <si>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</si>
  <si>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</si>
  <si>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</si>
  <si>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</si>
  <si>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</si>
  <si>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</si>
  <si>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</si>
  <si>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</si>
  <si>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</si>
  <si>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</si>
  <si>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</si>
  <si>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</si>
  <si>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</si>
  <si>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</si>
  <si>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</si>
  <si>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</si>
  <si>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</si>
  <si>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</si>
  <si>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</si>
  <si>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</si>
  <si>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</si>
  <si>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</si>
  <si>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</si>
  <si>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</si>
  <si>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</si>
  <si>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</si>
  <si>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</si>
  <si>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</si>
  <si>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</si>
  <si>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</si>
  <si>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</si>
  <si>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</si>
  <si>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</si>
  <si>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</si>
  <si>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</si>
  <si>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</si>
  <si>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</si>
  <si>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</si>
  <si>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</si>
  <si>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</si>
  <si>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</si>
  <si>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</si>
  <si>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</si>
  <si>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</si>
  <si>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</si>
  <si>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</si>
  <si>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</si>
  <si>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</si>
  <si>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</si>
  <si>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</si>
  <si>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</si>
  <si>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</si>
  <si>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</si>
  <si>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</si>
  <si>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</si>
  <si>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</si>
  <si>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</si>
  <si>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</si>
  <si>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</si>
  <si>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</si>
  <si>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</si>
  <si>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</si>
  <si>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</si>
  <si>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</si>
  <si>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</si>
  <si>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</si>
  <si>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</si>
  <si>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</si>
  <si>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</si>
  <si>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</si>
  <si>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</si>
  <si>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</si>
  <si>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</si>
  <si>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</si>
  <si>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</si>
  <si>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</si>
  <si>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</si>
  <si>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</si>
  <si>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</si>
  <si>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</si>
  <si>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</si>
  <si>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</si>
  <si>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</si>
  <si>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</si>
  <si>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</si>
  <si>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</si>
  <si>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</si>
  <si>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</si>
  <si>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</si>
  <si>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</si>
  <si>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</si>
  <si>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</si>
  <si>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</si>
  <si>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</si>
  <si>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</si>
  <si>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</si>
  <si>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</si>
  <si>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</si>
  <si>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</si>
  <si>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</si>
  <si>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</si>
  <si>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</si>
  <si>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</si>
  <si>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</si>
  <si>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</si>
  <si>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</si>
  <si>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</si>
  <si>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</si>
  <si>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</si>
  <si>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</si>
  <si>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</si>
  <si>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</si>
  <si>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</si>
  <si>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</si>
  <si>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</si>
  <si>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</si>
  <si>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</si>
  <si>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</si>
  <si>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</si>
  <si>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</si>
  <si>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</si>
  <si>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</si>
  <si>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</si>
  <si>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</si>
  <si>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</si>
  <si>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</si>
  <si>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</si>
  <si>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</si>
  <si>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</si>
  <si>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</si>
  <si>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</si>
  <si>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</si>
  <si>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</si>
  <si>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</si>
  <si>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</si>
  <si>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</si>
  <si>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</si>
  <si>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</si>
  <si>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</si>
  <si>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</si>
  <si>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</si>
  <si>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</si>
  <si>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</si>
  <si>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</si>
  <si>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</si>
  <si>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</si>
  <si>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</si>
  <si>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</si>
  <si>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</si>
  <si>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</si>
  <si>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</si>
  <si>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</si>
  <si>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</si>
  <si>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</si>
  <si>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</si>
  <si>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</si>
  <si>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</si>
  <si>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</si>
  <si>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</si>
  <si>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</si>
  <si>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</si>
  <si>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</si>
  <si>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</si>
  <si>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</si>
  <si>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</si>
  <si>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</si>
  <si>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</si>
  <si>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</si>
  <si>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</si>
  <si>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</si>
  <si>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</si>
  <si>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</si>
  <si>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</si>
  <si>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</si>
  <si>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</si>
  <si>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</si>
  <si>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</si>
  <si>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</si>
  <si>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</si>
  <si>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</si>
  <si>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</si>
  <si>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</si>
  <si>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</si>
  <si>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</si>
  <si>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</si>
  <si>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</si>
  <si>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</si>
  <si>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</si>
  <si>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</si>
  <si>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</si>
  <si>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</si>
  <si>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</si>
  <si>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</si>
  <si>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</si>
  <si>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</si>
  <si>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</si>
  <si>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</si>
  <si>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</si>
  <si>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</si>
  <si>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</si>
  <si>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</si>
  <si>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</si>
  <si>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</si>
  <si>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</si>
  <si>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</si>
  <si>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</si>
  <si>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</si>
  <si>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</si>
  <si>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</si>
  <si>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</si>
  <si>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</si>
  <si>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</si>
  <si>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</si>
  <si>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</si>
  <si>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</si>
  <si>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</si>
  <si>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</si>
  <si>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</si>
  <si>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</si>
  <si>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</si>
  <si>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</si>
  <si>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</si>
  <si>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</si>
  <si>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</si>
  <si>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</si>
  <si>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</si>
  <si>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</si>
  <si>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</si>
  <si>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</si>
  <si>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</si>
  <si>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</si>
  <si>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</si>
  <si>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</si>
  <si>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</si>
  <si>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</si>
  <si>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</si>
  <si>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</si>
  <si>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</si>
  <si>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</si>
  <si>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</si>
  <si>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</si>
  <si>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</si>
  <si>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</si>
  <si>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</si>
  <si>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</si>
  <si>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</si>
  <si>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</si>
  <si>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</si>
  <si>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</si>
  <si>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</si>
  <si>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</si>
  <si>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</si>
  <si>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</si>
  <si>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</si>
  <si>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</si>
  <si>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</si>
  <si>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</si>
  <si>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</si>
  <si>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</si>
  <si>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</si>
  <si>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</si>
  <si>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</si>
  <si>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</si>
  <si>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</si>
  <si>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</si>
  <si>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</si>
  <si>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</si>
  <si>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</si>
  <si>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</si>
  <si>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</si>
  <si>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</si>
  <si>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</si>
  <si>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</si>
  <si>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</si>
  <si>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</si>
  <si>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</si>
  <si>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</si>
  <si>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</si>
  <si>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</si>
  <si>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</si>
  <si>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</si>
  <si>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</si>
  <si>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</si>
  <si>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</si>
  <si>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</si>
  <si>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</si>
  <si>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</si>
  <si>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</si>
  <si>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</si>
  <si>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</si>
  <si>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</si>
  <si>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</si>
  <si>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</si>
  <si>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</si>
  <si>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</si>
  <si>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</si>
  <si>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</si>
  <si>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</si>
  <si>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</si>
  <si>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</si>
  <si>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</si>
  <si>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</si>
  <si>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</si>
  <si>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</si>
  <si>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</si>
  <si>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</si>
  <si>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</si>
  <si>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</si>
  <si>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</si>
  <si>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</si>
  <si>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</si>
  <si>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</si>
  <si>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</si>
  <si>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</si>
  <si>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</si>
  <si>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</si>
  <si>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</si>
  <si>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</si>
  <si>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</si>
  <si>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</si>
  <si>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</si>
  <si>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</si>
  <si>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</si>
  <si>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</si>
  <si>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</si>
  <si>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</si>
  <si>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</si>
  <si>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</si>
  <si>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</si>
  <si>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</si>
  <si>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</si>
  <si>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</si>
  <si>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</si>
  <si>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</si>
  <si>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</si>
  <si>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</si>
  <si>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</si>
  <si>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</si>
  <si>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</si>
  <si>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</si>
  <si>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</si>
  <si>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</si>
  <si>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</si>
  <si>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</si>
  <si>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</si>
  <si>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</si>
  <si>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</si>
  <si>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</si>
  <si>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</si>
  <si>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</si>
  <si>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</si>
  <si>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</si>
  <si>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</si>
  <si>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</si>
  <si>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</si>
  <si>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</si>
  <si>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</si>
  <si>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</si>
  <si>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</si>
  <si>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</si>
  <si>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</si>
  <si>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</si>
  <si>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</si>
  <si>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</si>
  <si>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</si>
  <si>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</si>
  <si>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</si>
  <si>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</si>
  <si>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</si>
  <si>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</si>
  <si>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</si>
  <si>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</si>
  <si>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</si>
  <si>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</si>
  <si>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</si>
  <si>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</si>
  <si>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</si>
  <si>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</si>
  <si>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</si>
  <si>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</si>
  <si>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</si>
  <si>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</si>
  <si>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</si>
  <si>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</si>
  <si>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</si>
  <si>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</si>
  <si>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</si>
  <si>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</si>
  <si>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</si>
  <si>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</si>
  <si>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</si>
  <si>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</si>
  <si>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</si>
  <si>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</si>
  <si>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</si>
  <si>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</si>
  <si>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</si>
  <si>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</si>
  <si>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</si>
  <si>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</si>
  <si>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</si>
  <si>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</si>
  <si>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</si>
  <si>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</si>
  <si>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</si>
  <si>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</si>
  <si>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</si>
  <si>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</si>
  <si>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</si>
  <si>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</si>
  <si>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</si>
  <si>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</si>
  <si>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</si>
  <si>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</si>
  <si>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</si>
  <si>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</si>
  <si>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</si>
  <si>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</si>
  <si>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</si>
  <si>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</si>
  <si>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</si>
  <si>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</si>
  <si>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</si>
  <si>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</si>
  <si>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</si>
  <si>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</si>
  <si>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</si>
  <si>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</si>
  <si>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</si>
  <si>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</si>
  <si>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</si>
  <si>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</si>
  <si>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</si>
  <si>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</si>
  <si>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</si>
  <si>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</si>
  <si>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</si>
  <si>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</si>
  <si>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</si>
  <si>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</si>
  <si>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</si>
  <si>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</si>
  <si>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</si>
  <si>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</si>
  <si>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</si>
  <si>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</si>
  <si>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</si>
  <si>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</si>
  <si>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</si>
  <si>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</si>
  <si>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</si>
  <si>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</si>
  <si>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</si>
  <si>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</si>
  <si>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</si>
  <si>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</si>
  <si>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</si>
  <si>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</si>
  <si>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</si>
  <si>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</si>
  <si>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</si>
  <si>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</si>
  <si>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</si>
  <si>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</si>
  <si>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</si>
  <si>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</si>
  <si>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</si>
  <si>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</si>
  <si>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</si>
  <si>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</si>
  <si>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</si>
  <si>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</si>
  <si>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</si>
  <si>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</si>
  <si>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</si>
  <si>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</si>
  <si>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</si>
  <si>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</si>
  <si>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</si>
  <si>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</si>
  <si>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</si>
  <si>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</si>
  <si>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</si>
  <si>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</si>
  <si>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</si>
  <si>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</si>
  <si>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</si>
  <si>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</si>
  <si>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</si>
  <si>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</si>
  <si>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</si>
  <si>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</si>
  <si>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</si>
  <si>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</si>
  <si>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</si>
  <si>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</si>
  <si>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</si>
  <si>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</si>
  <si>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</si>
  <si>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</si>
  <si>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</si>
  <si>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</si>
  <si>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</si>
  <si>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</si>
  <si>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</si>
  <si>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</si>
  <si>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</si>
  <si>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</si>
  <si>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</si>
  <si>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</si>
  <si>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</si>
  <si>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</si>
  <si>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</si>
  <si>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</si>
  <si>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</si>
  <si>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</si>
  <si>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</si>
  <si>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</si>
  <si>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</si>
  <si>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</si>
  <si>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</si>
  <si>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</si>
  <si>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</si>
  <si>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</si>
  <si>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</si>
  <si>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</si>
  <si>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</si>
  <si>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</si>
  <si>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</si>
  <si>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</si>
  <si>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</si>
  <si>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</si>
  <si>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</si>
  <si>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</si>
  <si>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</si>
  <si>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</si>
  <si>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</si>
  <si>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</si>
  <si>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</si>
  <si>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</si>
  <si>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</si>
  <si>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</si>
  <si>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</si>
  <si>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</si>
  <si>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</si>
  <si>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</si>
  <si>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</si>
  <si>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</si>
  <si>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</si>
  <si>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</si>
  <si>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</si>
  <si>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</si>
  <si>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</si>
  <si>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</si>
  <si>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</si>
  <si>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</si>
  <si>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</si>
  <si>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</si>
  <si>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</si>
  <si>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</si>
  <si>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</si>
  <si>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</si>
  <si>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</si>
  <si>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</si>
  <si>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</si>
  <si>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</si>
  <si>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</si>
  <si>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</si>
  <si>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</si>
  <si>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</si>
  <si>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</si>
  <si>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</si>
  <si>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</si>
  <si>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</si>
  <si>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</si>
  <si>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</si>
  <si>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</si>
  <si>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</si>
  <si>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</si>
  <si>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</si>
  <si>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</si>
  <si>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</si>
  <si>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</si>
  <si>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</si>
  <si>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</si>
  <si>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</si>
  <si>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</si>
  <si>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</si>
  <si>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</si>
  <si>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</si>
  <si>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</si>
  <si>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</si>
  <si>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</si>
  <si>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</si>
  <si>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</si>
  <si>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</si>
  <si>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</si>
  <si>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</si>
  <si>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</si>
  <si>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</si>
  <si>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</si>
  <si>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</si>
  <si>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</si>
  <si>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</si>
  <si>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</si>
  <si>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</si>
  <si>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</si>
  <si>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</si>
  <si>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</si>
  <si>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</si>
  <si>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</si>
  <si>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</si>
  <si>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</si>
  <si>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</si>
  <si>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</si>
  <si>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</si>
  <si>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</si>
  <si>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</si>
  <si>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</si>
  <si>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</si>
  <si>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</si>
  <si>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</si>
  <si>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</si>
  <si>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</si>
  <si>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</si>
  <si>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</si>
  <si>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</si>
  <si>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</si>
  <si>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</si>
  <si>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</si>
  <si>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</si>
  <si>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</si>
  <si>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</si>
  <si>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</si>
  <si>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</si>
  <si>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</si>
  <si>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</si>
  <si>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</si>
  <si>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</si>
  <si>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</si>
  <si>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</si>
  <si>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</si>
  <si>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</si>
  <si>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</si>
  <si>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</si>
  <si>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</si>
  <si>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</si>
  <si>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</si>
  <si>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</si>
  <si>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</si>
  <si>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</si>
  <si>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</si>
  <si>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</si>
  <si>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</si>
  <si>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</si>
  <si>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</si>
  <si>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</si>
  <si>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</si>
  <si>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</si>
  <si>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</si>
  <si>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</si>
  <si>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</si>
  <si>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</si>
  <si>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</si>
  <si>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</si>
  <si>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</si>
  <si>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</si>
  <si>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</si>
  <si>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</si>
  <si>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</si>
  <si>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</si>
  <si>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</si>
  <si>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</si>
  <si>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</si>
  <si>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</si>
  <si>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</si>
  <si>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</si>
  <si>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</si>
  <si>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</si>
  <si>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</si>
  <si>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</si>
  <si>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</si>
  <si>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</si>
  <si>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</si>
  <si>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</si>
  <si>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</si>
  <si>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</si>
  <si>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</si>
  <si>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</si>
  <si>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</si>
  <si>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</si>
  <si>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</si>
  <si>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</si>
  <si>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</si>
  <si>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</si>
  <si>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</si>
  <si>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</si>
  <si>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</si>
  <si>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</si>
  <si>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</si>
  <si>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</si>
  <si>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</si>
  <si>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</si>
  <si>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</si>
  <si>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</si>
  <si>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</si>
  <si>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</si>
  <si>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</si>
  <si>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</si>
  <si>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</si>
  <si>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</si>
  <si>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</si>
  <si>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</si>
  <si>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</si>
  <si>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</si>
  <si>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</si>
  <si>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</si>
  <si>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</si>
  <si>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</si>
  <si>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</si>
  <si>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</si>
  <si>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</si>
  <si>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</si>
  <si>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</si>
  <si>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</si>
  <si>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</si>
  <si>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</si>
  <si>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</si>
  <si>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</si>
  <si>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</si>
  <si>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</si>
  <si>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</si>
  <si>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</si>
  <si>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</si>
  <si>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</si>
  <si>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</si>
  <si>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</si>
  <si>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</si>
  <si>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</si>
  <si>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</si>
  <si>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</si>
  <si>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</si>
  <si>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</si>
  <si>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</si>
  <si>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</si>
  <si>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</si>
  <si>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</si>
  <si>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</si>
  <si>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</si>
  <si>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</si>
  <si>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</si>
  <si>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</si>
  <si>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</si>
  <si>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</si>
  <si>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</si>
  <si>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</si>
  <si>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</si>
  <si>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</si>
  <si>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</si>
  <si>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</si>
  <si>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</si>
  <si>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</si>
  <si>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</si>
  <si>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</si>
  <si>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</si>
  <si>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</si>
  <si>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</si>
  <si>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</si>
  <si>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</si>
  <si>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</si>
  <si>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</si>
  <si>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</si>
  <si>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</si>
  <si>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</si>
  <si>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</si>
  <si>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</si>
  <si>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</si>
  <si>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</si>
  <si>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</si>
  <si>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</si>
  <si>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</si>
  <si>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</si>
  <si>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</si>
  <si>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</si>
  <si>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</si>
  <si>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</si>
  <si>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</si>
  <si>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</si>
  <si>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</si>
  <si>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</si>
  <si>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</si>
  <si>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</si>
  <si>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</si>
  <si>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</si>
  <si>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</si>
  <si>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</si>
  <si>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</si>
  <si>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</si>
  <si>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</si>
  <si>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</si>
  <si>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</si>
  <si>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</si>
  <si>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</si>
  <si>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</si>
  <si>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</si>
  <si>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</si>
  <si>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</si>
  <si>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</si>
  <si>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</si>
  <si>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</si>
  <si>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</si>
  <si>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</si>
  <si>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</si>
  <si>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</si>
  <si>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</si>
  <si>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</si>
  <si>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</si>
  <si>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</si>
  <si>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</si>
  <si>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</si>
  <si>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</si>
  <si>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</si>
  <si>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</si>
  <si>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</si>
  <si>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</si>
  <si>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</si>
  <si>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</si>
  <si>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</si>
  <si>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</si>
  <si>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</si>
  <si>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</si>
  <si>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</si>
  <si>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</si>
  <si>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</si>
  <si>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</si>
  <si>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</si>
  <si>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</si>
  <si>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</si>
  <si>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</si>
  <si>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</si>
  <si>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</si>
  <si>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</si>
  <si>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</si>
  <si>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</si>
  <si>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</si>
  <si>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</si>
  <si>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</si>
  <si>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</si>
  <si>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</si>
  <si>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</si>
  <si>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</si>
  <si>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</si>
  <si>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</si>
  <si>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</si>
  <si>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</si>
  <si>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</si>
  <si>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</si>
  <si>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</si>
  <si>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</si>
  <si>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</si>
  <si>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</si>
  <si>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</si>
  <si>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</si>
  <si>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</si>
  <si>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</si>
  <si>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</si>
  <si>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</si>
  <si>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</si>
  <si>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</si>
  <si>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</si>
  <si>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</si>
  <si>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</si>
  <si>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</si>
  <si>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</si>
  <si>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</si>
  <si>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</si>
  <si>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</si>
  <si>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</si>
  <si>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</si>
  <si>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</si>
  <si>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</si>
  <si>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</si>
  <si>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</si>
  <si>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</si>
  <si>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</si>
  <si>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</si>
  <si>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</si>
  <si>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</si>
  <si>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</si>
  <si>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</si>
  <si>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</si>
  <si>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</si>
  <si>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</si>
  <si>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</si>
  <si>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</si>
  <si>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</si>
  <si>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</si>
  <si>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</si>
  <si>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</si>
  <si>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</si>
  <si>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</si>
  <si>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</si>
  <si>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</si>
  <si>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</si>
  <si>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</si>
  <si>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</si>
  <si>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</si>
  <si>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</si>
  <si>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</si>
  <si>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</si>
  <si>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</si>
  <si>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</si>
  <si>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</si>
  <si>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</si>
  <si>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</si>
  <si>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</si>
  <si>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</si>
  <si>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</si>
  <si>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</si>
  <si>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</si>
  <si>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</si>
  <si>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</si>
  <si>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</si>
  <si>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</si>
  <si>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</si>
  <si>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</si>
  <si>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</si>
  <si>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</si>
  <si>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</si>
  <si>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</si>
  <si>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</si>
  <si>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</si>
  <si>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</si>
  <si>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</si>
  <si>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</si>
  <si>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</si>
  <si>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</si>
  <si>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</si>
  <si>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</si>
  <si>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</si>
  <si>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</si>
  <si>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</si>
  <si>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</si>
  <si>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</si>
  <si>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</si>
  <si>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</si>
  <si>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</si>
  <si>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</si>
  <si>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</si>
  <si>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</si>
  <si>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</si>
  <si>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</si>
  <si>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</si>
  <si>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</si>
  <si>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</si>
  <si>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</si>
  <si>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</si>
  <si>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</si>
  <si>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</si>
  <si>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</si>
  <si>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</si>
  <si>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</si>
  <si>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</si>
  <si>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</si>
  <si>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</si>
  <si>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</si>
  <si>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</si>
  <si>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</si>
  <si>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</si>
  <si>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</si>
  <si>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</si>
  <si>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</si>
  <si>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</si>
  <si>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</si>
  <si>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</si>
  <si>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</si>
  <si>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</si>
  <si>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</si>
  <si>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</si>
  <si>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</si>
  <si>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</si>
  <si>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</si>
  <si>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</si>
  <si>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</si>
  <si>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</si>
  <si>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</si>
  <si>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</si>
  <si>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</si>
  <si>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</si>
  <si>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</si>
  <si>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</si>
  <si>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</si>
  <si>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</si>
  <si>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</si>
  <si>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</si>
  <si>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</si>
  <si>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</si>
  <si>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</si>
  <si>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</si>
  <si>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</si>
  <si>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</si>
  <si>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</si>
  <si>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</si>
  <si>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</si>
  <si>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</si>
  <si>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</si>
  <si>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</si>
  <si>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</si>
  <si>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</si>
  <si>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</si>
  <si>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</si>
  <si>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</si>
  <si>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</si>
  <si>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</si>
  <si>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</si>
  <si>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</si>
  <si>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</si>
  <si>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</si>
  <si>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</si>
  <si>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</si>
  <si>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</si>
  <si>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</si>
  <si>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</si>
  <si>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</si>
  <si>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</si>
  <si>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</si>
  <si>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</si>
  <si>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</si>
  <si>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</si>
  <si>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</si>
  <si>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</si>
  <si>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</si>
  <si>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</si>
  <si>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</si>
  <si>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</si>
  <si>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</si>
  <si>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</si>
  <si>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</si>
  <si>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</si>
  <si>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</si>
  <si>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</si>
  <si>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</si>
  <si>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</si>
  <si>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</si>
  <si>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</si>
  <si>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</si>
  <si>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</si>
  <si>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</si>
  <si>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</si>
  <si>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</si>
  <si>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</si>
  <si>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</si>
  <si>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</si>
  <si>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</si>
  <si>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</si>
  <si>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</si>
  <si>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</si>
  <si>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</si>
  <si>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</si>
  <si>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</si>
  <si>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</si>
  <si>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</si>
  <si>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</si>
  <si>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</si>
  <si>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</si>
  <si>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</si>
  <si>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</si>
  <si>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</si>
  <si>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</si>
  <si>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</si>
  <si>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</si>
  <si>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</si>
  <si>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</si>
  <si>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</si>
  <si>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</si>
  <si>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</si>
  <si>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</si>
  <si>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</si>
  <si>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</si>
  <si>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</si>
  <si>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</si>
  <si>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</si>
  <si>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</si>
  <si>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</si>
  <si>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</si>
  <si>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</si>
  <si>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</si>
  <si>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</si>
  <si>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</si>
  <si>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</si>
  <si>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</si>
  <si>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</si>
  <si>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</si>
  <si>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</si>
  <si>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</si>
  <si>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</si>
  <si>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</si>
  <si>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</si>
  <si>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</si>
  <si>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</si>
  <si>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</si>
  <si>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</si>
  <si>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</si>
  <si>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</si>
  <si>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</si>
  <si>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</si>
  <si>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</si>
  <si>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</si>
  <si>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</si>
  <si>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</si>
  <si>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</si>
  <si>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</si>
  <si>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</si>
  <si>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</si>
  <si>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</si>
  <si>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</si>
  <si>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</si>
  <si>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</si>
  <si>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</si>
  <si>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</si>
  <si>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</si>
  <si>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</si>
  <si>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</si>
  <si>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</si>
  <si>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</si>
  <si>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</si>
  <si>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</si>
  <si>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</si>
  <si>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</si>
  <si>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</si>
  <si>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</si>
  <si>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</si>
  <si>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</si>
  <si>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</si>
  <si>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</si>
  <si>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</si>
  <si>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</si>
  <si>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</si>
  <si>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</si>
  <si>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</si>
  <si>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</si>
  <si>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</si>
  <si>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</si>
  <si>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</si>
  <si>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</si>
  <si>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</si>
  <si>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</si>
  <si>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</si>
  <si>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</si>
  <si>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</si>
  <si>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</si>
  <si>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</si>
  <si>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</si>
  <si>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</si>
  <si>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</si>
  <si>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</si>
  <si>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</si>
  <si>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</si>
  <si>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</si>
  <si>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</si>
  <si>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</si>
  <si>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</si>
  <si>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</si>
  <si>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</si>
  <si>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</si>
  <si>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</si>
  <si>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</si>
  <si>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</si>
  <si>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</si>
  <si>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</si>
  <si>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</si>
  <si>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</si>
  <si>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</si>
  <si>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</si>
  <si>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</si>
  <si>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</si>
  <si>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</si>
  <si>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</si>
  <si>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</si>
  <si>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</si>
  <si>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</si>
  <si>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</si>
  <si>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</si>
  <si>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</si>
  <si>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</si>
  <si>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</si>
  <si>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</si>
  <si>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</si>
  <si>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</si>
  <si>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</si>
  <si>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</si>
  <si>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</si>
  <si>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</si>
  <si>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</si>
  <si>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</si>
  <si>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</si>
  <si>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</si>
  <si>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</si>
  <si>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</si>
  <si>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</si>
  <si>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</si>
  <si>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</si>
  <si>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</si>
  <si>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</si>
  <si>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</si>
  <si>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</si>
  <si>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</si>
  <si>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</si>
  <si>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</si>
  <si>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</si>
  <si>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</si>
  <si>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</si>
  <si>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</si>
  <si>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</si>
  <si>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</si>
  <si>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</si>
  <si>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</si>
  <si>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</si>
  <si>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</si>
  <si>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</si>
  <si>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</si>
  <si>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</si>
  <si>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</si>
  <si>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</si>
  <si>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</si>
  <si>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</si>
  <si>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</si>
  <si>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</si>
  <si>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</si>
  <si>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</si>
  <si>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</si>
  <si>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</si>
  <si>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</si>
  <si>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</si>
  <si>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</si>
  <si>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</si>
  <si>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</si>
  <si>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</si>
  <si>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</si>
  <si>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</si>
  <si>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</si>
  <si>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</si>
  <si>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</si>
  <si>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</si>
  <si>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</si>
  <si>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</si>
  <si>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</si>
  <si>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</si>
  <si>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</si>
  <si>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</si>
  <si>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</si>
  <si>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</si>
  <si>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</si>
  <si>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</si>
  <si>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</si>
  <si>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</si>
  <si>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</si>
  <si>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</si>
  <si>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</si>
  <si>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</si>
  <si>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</si>
  <si>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</si>
  <si>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</si>
  <si>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</si>
  <si>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</si>
  <si>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</si>
  <si>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</si>
  <si>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</si>
  <si>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</si>
  <si>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</si>
  <si>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</si>
  <si>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</si>
  <si>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</si>
  <si>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</si>
  <si>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</si>
  <si>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</si>
  <si>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</si>
  <si>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</si>
  <si>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</si>
  <si>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</si>
  <si>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</si>
  <si>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</si>
  <si>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</si>
  <si>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</si>
  <si>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</si>
  <si>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</si>
  <si>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</si>
  <si>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</si>
  <si>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</si>
  <si>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</si>
  <si>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</si>
  <si>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</si>
  <si>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</si>
  <si>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</si>
  <si>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</si>
  <si>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</si>
  <si>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</si>
  <si>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</si>
  <si>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</si>
  <si>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</si>
  <si>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</si>
  <si>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</si>
  <si>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</si>
  <si>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</si>
  <si>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</si>
  <si>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</si>
  <si>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</si>
  <si>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</si>
  <si>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</si>
  <si>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</si>
  <si>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</si>
  <si>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</si>
  <si>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</si>
  <si>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</si>
  <si>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</si>
  <si>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</si>
  <si>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</si>
  <si>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</si>
  <si>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</si>
  <si>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</si>
  <si>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</si>
  <si>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</si>
  <si>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</si>
  <si>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</si>
  <si>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</si>
  <si>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</si>
  <si>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</si>
  <si>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</si>
  <si>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</si>
  <si>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</si>
  <si>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</si>
  <si>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</si>
  <si>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</si>
  <si>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</si>
  <si>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</si>
  <si>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</si>
  <si>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</si>
  <si>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</si>
  <si>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</si>
  <si>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</si>
  <si>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</si>
  <si>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</si>
  <si>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</si>
  <si>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</si>
  <si>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</si>
  <si>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</si>
  <si>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</si>
  <si>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</si>
  <si>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</si>
  <si>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</si>
  <si>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</si>
  <si>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</si>
  <si>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</si>
  <si>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</si>
  <si>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</si>
  <si>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</si>
  <si>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</si>
  <si>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</si>
  <si>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</si>
  <si>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</si>
  <si>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</si>
  <si>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</si>
  <si>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</si>
  <si>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</si>
  <si>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</si>
  <si>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</si>
  <si>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</si>
  <si>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</si>
  <si>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</si>
  <si>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</si>
  <si>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</si>
  <si>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</si>
  <si>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</si>
  <si>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</si>
  <si>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</si>
  <si>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</si>
  <si>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</si>
  <si>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</si>
  <si>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</si>
  <si>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</si>
  <si>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</si>
  <si>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</si>
  <si>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</si>
  <si>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</si>
  <si>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</si>
  <si>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</si>
  <si>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</si>
  <si>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</si>
  <si>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</si>
  <si>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</si>
  <si>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</si>
  <si>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</si>
  <si>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</si>
  <si>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</si>
  <si>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</si>
  <si>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</si>
  <si>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</si>
  <si>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</si>
  <si>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</si>
  <si>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</si>
  <si>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</si>
  <si>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</si>
  <si>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</si>
  <si>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</si>
  <si>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</si>
  <si>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</si>
  <si>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</si>
  <si>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</si>
  <si>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</si>
  <si>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</si>
  <si>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</si>
  <si>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</si>
  <si>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</si>
  <si>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</si>
  <si>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</si>
  <si>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</si>
  <si>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</si>
  <si>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</si>
  <si>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</si>
  <si>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</si>
  <si>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</si>
  <si>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</si>
  <si>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</si>
  <si>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</si>
  <si>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</si>
  <si>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</si>
  <si>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</si>
  <si>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</si>
  <si>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</si>
  <si>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</si>
  <si>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</si>
  <si>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</si>
  <si>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</si>
  <si>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</si>
  <si>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</si>
  <si>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</si>
  <si>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</si>
  <si>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</si>
  <si>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</si>
  <si>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</si>
  <si>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</si>
  <si>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</si>
  <si>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</si>
  <si>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</si>
  <si>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</si>
  <si>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</si>
  <si>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</si>
  <si>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</si>
  <si>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</si>
  <si>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</si>
  <si>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</si>
  <si>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</si>
  <si>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</si>
  <si>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</si>
  <si>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</si>
  <si>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</si>
  <si>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</si>
  <si>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</si>
  <si>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</si>
  <si>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</si>
  <si>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</si>
  <si>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</si>
  <si>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</si>
  <si>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</si>
  <si>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</si>
  <si>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</si>
  <si>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</si>
  <si>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</si>
  <si>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</si>
  <si>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</si>
  <si>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</si>
  <si>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</si>
  <si>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</si>
  <si>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</si>
  <si>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</si>
  <si>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</si>
  <si>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</si>
  <si>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</si>
  <si>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</si>
  <si>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</si>
  <si>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</si>
  <si>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</si>
  <si>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</si>
  <si>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</si>
  <si>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</si>
  <si>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</si>
  <si>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</si>
  <si>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</si>
  <si>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</si>
  <si>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</si>
  <si>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</si>
  <si>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</si>
  <si>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</si>
  <si>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</si>
  <si>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</si>
  <si>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</si>
  <si>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</si>
  <si>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</si>
  <si>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</si>
  <si>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</si>
  <si>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</si>
  <si>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</si>
  <si>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</si>
  <si>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</si>
  <si>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</si>
  <si>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</si>
  <si>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</si>
  <si>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</si>
  <si>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</si>
  <si>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</si>
  <si>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</si>
  <si>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</si>
  <si>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</si>
  <si>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</si>
  <si>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</si>
  <si>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</si>
  <si>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</si>
  <si>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</si>
  <si>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</si>
  <si>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</si>
  <si>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</si>
  <si>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</si>
  <si>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</si>
  <si>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</si>
  <si>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</si>
  <si>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</si>
  <si>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</si>
  <si>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</si>
  <si>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</si>
  <si>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</si>
  <si>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</si>
  <si>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</si>
  <si>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</si>
  <si>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</si>
  <si>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</si>
  <si>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</si>
  <si>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</si>
  <si>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</si>
  <si>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</si>
  <si>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</si>
  <si>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</si>
  <si>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</si>
  <si>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</si>
  <si>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</si>
  <si>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</si>
  <si>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</si>
  <si>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</si>
  <si>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</si>
  <si>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</si>
  <si>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</si>
  <si>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</si>
  <si>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</si>
  <si>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</si>
  <si>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</si>
  <si>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</si>
  <si>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</si>
  <si>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</si>
  <si>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</si>
  <si>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</si>
  <si>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</si>
  <si>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</si>
  <si>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</si>
  <si>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</si>
  <si>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</si>
  <si>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</si>
  <si>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</si>
  <si>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</si>
  <si>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</si>
  <si>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</si>
  <si>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</si>
  <si>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</si>
  <si>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</si>
  <si>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</si>
  <si>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</si>
  <si>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</si>
  <si>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</si>
  <si>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</si>
  <si>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</si>
  <si>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</si>
  <si>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</si>
  <si>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</si>
  <si>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</si>
  <si>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</si>
  <si>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</si>
  <si>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</si>
  <si>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</si>
  <si>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</si>
  <si>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</si>
  <si>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</si>
  <si>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</si>
  <si>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</si>
  <si>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</si>
  <si>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</si>
  <si>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</si>
  <si>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</si>
  <si>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</si>
  <si>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</si>
  <si>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</si>
  <si>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</si>
  <si>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</si>
  <si>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</si>
  <si>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</si>
  <si>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</si>
  <si>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</si>
  <si>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</si>
  <si>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</si>
  <si>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</si>
  <si>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</si>
  <si>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</si>
  <si>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</si>
  <si>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</si>
  <si>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</si>
  <si>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</si>
  <si>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</si>
  <si>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</si>
  <si>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</si>
  <si>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</si>
  <si>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</si>
  <si>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</si>
  <si>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</si>
  <si>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</si>
  <si>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</si>
  <si>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</si>
  <si>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</si>
  <si>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</si>
  <si>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</si>
  <si>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</si>
  <si>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</si>
  <si>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</si>
  <si>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</si>
  <si>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</si>
  <si>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</si>
  <si>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</si>
  <si>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</si>
  <si>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</si>
  <si>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</si>
  <si>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</si>
  <si>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</si>
  <si>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</si>
  <si>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</si>
  <si>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</si>
  <si>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</si>
  <si>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</si>
  <si>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</si>
  <si>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</si>
  <si>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</si>
  <si>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</si>
  <si>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</si>
  <si>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</si>
  <si>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</si>
  <si>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</si>
  <si>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</si>
  <si>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</si>
  <si>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</si>
  <si>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</si>
  <si>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</si>
  <si>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</si>
  <si>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</si>
  <si>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</si>
  <si>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</si>
  <si>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</si>
  <si>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</si>
  <si>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</si>
  <si>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</si>
  <si>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</si>
  <si>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</si>
  <si>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</si>
  <si>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</si>
  <si>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</si>
  <si>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</si>
  <si>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</si>
  <si>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</si>
  <si>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</si>
  <si>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</si>
  <si>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</si>
  <si>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</si>
  <si>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</si>
  <si>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</si>
  <si>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</si>
  <si>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</si>
  <si>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</si>
  <si>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</si>
  <si>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</si>
  <si>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</si>
  <si>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</si>
  <si>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</si>
  <si>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</si>
  <si>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</si>
  <si>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</si>
  <si>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</si>
  <si>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</si>
  <si>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</si>
  <si>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</si>
  <si>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</si>
  <si>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</si>
  <si>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</si>
  <si>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</si>
  <si>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</si>
  <si>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</si>
  <si>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</si>
  <si>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</si>
  <si>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</si>
  <si>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</si>
  <si>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</si>
  <si>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</si>
  <si>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</si>
  <si>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</si>
  <si>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</si>
  <si>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</si>
  <si>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</si>
  <si>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</si>
  <si>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</si>
  <si>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</si>
  <si>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</si>
  <si>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</si>
  <si>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</si>
  <si>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</si>
  <si>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</si>
  <si>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</si>
  <si>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</si>
  <si>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</si>
  <si>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</si>
  <si>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</si>
  <si>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</si>
  <si>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</si>
  <si>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</si>
  <si>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</si>
  <si>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</si>
  <si>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</si>
  <si>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</si>
  <si>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</si>
  <si>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</si>
  <si>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</si>
  <si>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</si>
  <si>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</si>
  <si>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</si>
  <si>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</si>
  <si>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</si>
  <si>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</si>
  <si>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</si>
  <si>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</si>
  <si>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</si>
  <si>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</si>
  <si>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</si>
  <si>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</si>
  <si>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</si>
  <si>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</si>
  <si>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</si>
  <si>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</si>
  <si>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</si>
  <si>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</si>
  <si>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</si>
  <si>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</si>
  <si>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</si>
  <si>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</si>
  <si>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</si>
  <si>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</si>
  <si>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</si>
  <si>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</si>
  <si>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</si>
  <si>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</si>
  <si>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</si>
  <si>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</si>
  <si>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</si>
  <si>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</si>
  <si>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</si>
  <si>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</si>
  <si>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</si>
  <si>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</si>
  <si>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</si>
  <si>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</si>
  <si>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</si>
  <si>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</si>
  <si>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</si>
  <si>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</si>
  <si>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</si>
  <si>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</si>
  <si>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</si>
  <si>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</si>
  <si>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</si>
  <si>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</si>
  <si>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</si>
  <si>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</si>
  <si>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</si>
  <si>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</si>
  <si>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</si>
  <si>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</si>
  <si>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</si>
  <si>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</si>
  <si>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</si>
  <si>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</si>
  <si>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</si>
  <si>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</si>
  <si>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</si>
  <si>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</si>
  <si>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</si>
  <si>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</si>
  <si>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</si>
  <si>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</si>
  <si>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</si>
  <si>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</si>
  <si>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</si>
  <si>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</si>
  <si>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</si>
  <si>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</si>
  <si>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</si>
  <si>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</si>
  <si>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</si>
  <si>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</si>
  <si>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</si>
  <si>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</si>
  <si>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</si>
  <si>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</si>
  <si>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</si>
  <si>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</si>
  <si>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</si>
  <si>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</si>
  <si>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</si>
  <si>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</si>
  <si>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</si>
  <si>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</si>
  <si>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</si>
  <si>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</si>
  <si>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</si>
  <si>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</si>
  <si>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</si>
  <si>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</si>
  <si>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</si>
  <si>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</si>
  <si>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</si>
  <si>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</si>
  <si>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</si>
  <si>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</si>
  <si>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</si>
  <si>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</si>
  <si>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</si>
  <si>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</si>
  <si>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</si>
  <si>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</si>
  <si>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</si>
  <si>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</si>
  <si>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</si>
  <si>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</si>
  <si>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</si>
  <si>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</si>
  <si>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</si>
  <si>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</si>
  <si>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</si>
  <si>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</si>
  <si>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</si>
  <si>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</si>
  <si>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</si>
  <si>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</si>
  <si>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</si>
  <si>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</si>
  <si>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</si>
  <si>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</si>
  <si>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</si>
  <si>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</si>
  <si>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</si>
  <si>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</si>
  <si>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</si>
  <si>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</si>
  <si>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</si>
  <si>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</si>
  <si>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</si>
  <si>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</si>
  <si>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</si>
  <si>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</si>
  <si>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</si>
  <si>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</si>
  <si>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</si>
  <si>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</si>
  <si>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</si>
  <si>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</si>
  <si>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</si>
  <si>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</si>
  <si>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</si>
  <si>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</si>
  <si>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</si>
  <si>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</si>
  <si>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</si>
  <si>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</si>
  <si>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</si>
  <si>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</si>
  <si>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</si>
  <si>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</si>
  <si>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</si>
  <si>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</si>
  <si>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</si>
  <si>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</si>
  <si>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</si>
  <si>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</si>
  <si>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</si>
  <si>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</si>
  <si>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</si>
  <si>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</si>
  <si>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</si>
  <si>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</si>
  <si>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</si>
  <si>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</si>
  <si>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</si>
  <si>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</si>
  <si>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</si>
  <si>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</si>
  <si>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</si>
  <si>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</si>
  <si>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</si>
  <si>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</si>
  <si>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</si>
  <si>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</si>
  <si>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</si>
  <si>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</si>
  <si>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</si>
  <si>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</si>
  <si>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</si>
  <si>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</si>
  <si>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</si>
  <si>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</si>
  <si>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</si>
  <si>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</si>
  <si>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</si>
  <si>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</si>
  <si>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</si>
  <si>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</si>
  <si>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</si>
  <si>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</si>
  <si>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</si>
  <si>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</si>
  <si>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</si>
  <si>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</si>
  <si>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</si>
  <si>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</si>
  <si>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</si>
  <si>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</si>
  <si>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</si>
  <si>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</si>
  <si>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</si>
  <si>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</si>
  <si>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</si>
  <si>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</si>
  <si>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</si>
  <si>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</si>
  <si>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</si>
  <si>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</si>
  <si>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</si>
  <si>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</si>
  <si>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</si>
  <si>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</si>
  <si>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</si>
  <si>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</si>
  <si>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</si>
  <si>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</si>
  <si>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</si>
  <si>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</si>
  <si>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</si>
  <si>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</si>
  <si>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</si>
  <si>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</si>
  <si>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</si>
  <si>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</si>
  <si>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</si>
  <si>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</si>
  <si>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</si>
  <si>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</si>
  <si>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</si>
  <si>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</si>
  <si>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</si>
  <si>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</si>
  <si>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</si>
  <si>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</si>
  <si>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</si>
  <si>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</si>
  <si>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</si>
  <si>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</si>
  <si>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</si>
  <si>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</si>
  <si>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</si>
  <si>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</si>
  <si>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</si>
  <si>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</si>
  <si>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</si>
  <si>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</si>
  <si>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</si>
  <si>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</si>
  <si>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</si>
  <si>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</si>
  <si>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</si>
  <si>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</si>
  <si>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</si>
  <si>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</si>
  <si>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</si>
  <si>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</si>
  <si>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</si>
  <si>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</si>
  <si>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</si>
  <si>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</si>
  <si>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</si>
  <si>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</si>
  <si>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</si>
  <si>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</si>
  <si>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</si>
  <si>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</si>
  <si>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</si>
  <si>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</si>
  <si>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</si>
  <si>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</si>
  <si>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</si>
  <si>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</si>
  <si>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</si>
  <si>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</si>
  <si>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</si>
  <si>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</si>
  <si>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</si>
  <si>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</si>
  <si>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</si>
  <si>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</si>
  <si>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</si>
  <si>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</si>
  <si>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</si>
  <si>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</si>
  <si>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</si>
  <si>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</si>
  <si>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</si>
  <si>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</si>
  <si>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</si>
  <si>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</si>
  <si>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</si>
  <si>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</si>
  <si>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</si>
  <si>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</si>
  <si>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</si>
  <si>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</si>
  <si>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</si>
  <si>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</si>
  <si>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</si>
  <si>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</si>
  <si>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</si>
  <si>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</si>
  <si>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</si>
  <si>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</si>
  <si>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</si>
  <si>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</si>
  <si>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</si>
  <si>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</si>
  <si>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</si>
  <si>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</si>
  <si>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</si>
  <si>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</si>
  <si>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</si>
  <si>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</si>
  <si>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</si>
  <si>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</si>
  <si>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</si>
  <si>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</si>
  <si>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</si>
  <si>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</si>
  <si>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</si>
  <si>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</si>
  <si>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</si>
  <si>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</si>
  <si>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</si>
  <si>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</si>
  <si>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</si>
  <si>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</si>
  <si>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</si>
  <si>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</si>
  <si>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</si>
  <si>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</si>
  <si>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</si>
  <si>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</si>
  <si>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</si>
  <si>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</si>
  <si>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</si>
  <si>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</si>
  <si>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</si>
  <si>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</si>
  <si>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</si>
  <si>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</si>
  <si>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</si>
  <si>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</si>
  <si>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</si>
  <si>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</si>
  <si>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</si>
  <si>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</si>
  <si>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</si>
  <si>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</si>
  <si>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</si>
  <si>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</si>
  <si>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</si>
  <si>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</si>
  <si>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</si>
  <si>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</si>
  <si>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</si>
  <si>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</si>
  <si>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</si>
  <si>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</si>
  <si>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</si>
  <si>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</si>
  <si>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</si>
  <si>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</si>
  <si>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</si>
  <si>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</si>
  <si>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</si>
  <si>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</si>
  <si>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</si>
  <si>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</si>
  <si>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</si>
  <si>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</si>
  <si>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</si>
  <si>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</si>
  <si>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</si>
  <si>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</si>
  <si>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</si>
  <si>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</si>
  <si>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</si>
  <si>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</si>
  <si>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</si>
  <si>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</si>
  <si>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</si>
  <si>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</si>
  <si>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</si>
  <si>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</si>
  <si>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</si>
  <si>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</si>
  <si>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</si>
  <si>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</si>
  <si>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</si>
  <si>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</si>
  <si>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</si>
  <si>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</si>
  <si>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</si>
  <si>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</si>
  <si>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</si>
  <si>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</si>
  <si>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</si>
  <si>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</si>
  <si>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</si>
  <si>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</si>
  <si>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</si>
  <si>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</si>
  <si>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</si>
  <si>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</si>
  <si>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</si>
  <si>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</si>
  <si>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</si>
  <si>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</si>
  <si>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</si>
  <si>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</si>
  <si>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</si>
  <si>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</si>
  <si>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</si>
  <si>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</si>
  <si>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</si>
  <si>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</si>
  <si>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</si>
  <si>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</si>
  <si>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</si>
  <si>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</si>
  <si>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</si>
  <si>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</si>
  <si>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</si>
  <si>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</si>
  <si>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</si>
  <si>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</si>
  <si>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</si>
  <si>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</si>
  <si>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</si>
  <si>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</si>
  <si>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</si>
  <si>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</si>
  <si>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</si>
  <si>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</si>
  <si>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</si>
  <si>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</si>
  <si>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</si>
  <si>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</si>
  <si>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</si>
  <si>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</si>
  <si>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</si>
  <si>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</si>
  <si>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</si>
  <si>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</si>
  <si>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</si>
  <si>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</si>
  <si>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</si>
  <si>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</si>
  <si>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</si>
  <si>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</si>
  <si>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</si>
  <si>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</si>
  <si>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</si>
  <si>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</si>
  <si>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</si>
  <si>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</si>
  <si>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</si>
  <si>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</si>
  <si>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</si>
  <si>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</si>
  <si>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</si>
  <si>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</si>
  <si>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</si>
  <si>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</si>
  <si>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</si>
  <si>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</si>
  <si>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</si>
  <si>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</si>
  <si>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</si>
  <si>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</si>
  <si>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</si>
  <si>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</si>
  <si>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</si>
  <si>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</si>
  <si>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</si>
  <si>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</si>
  <si>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</si>
  <si>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</si>
  <si>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</si>
  <si>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</si>
  <si>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</si>
  <si>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</si>
  <si>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</si>
  <si>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</si>
  <si>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</si>
  <si>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</si>
  <si>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</si>
  <si>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</si>
  <si>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</si>
  <si>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</si>
  <si>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</si>
  <si>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</si>
  <si>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</si>
  <si>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</si>
  <si>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</si>
  <si>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</si>
  <si>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</si>
  <si>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</si>
  <si>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</si>
  <si>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</si>
  <si>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</si>
  <si>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</si>
  <si>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</si>
  <si>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</si>
  <si>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</si>
  <si>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</si>
  <si>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</si>
  <si>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</si>
  <si>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</si>
  <si>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</si>
  <si>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</si>
  <si>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</si>
  <si>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</si>
  <si>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</si>
  <si>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</si>
  <si>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</si>
  <si>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</si>
  <si>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</si>
  <si>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</si>
  <si>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</si>
  <si>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</si>
  <si>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</si>
  <si>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</si>
  <si>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</si>
  <si>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</si>
  <si>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</si>
  <si>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</si>
  <si>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</si>
  <si>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</si>
  <si>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</si>
  <si>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</si>
  <si>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</si>
  <si>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</si>
  <si>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</si>
  <si>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</si>
  <si>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</si>
  <si>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</si>
  <si>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</si>
  <si>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</si>
  <si>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</si>
  <si>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</si>
  <si>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</si>
  <si>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</si>
  <si>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</si>
  <si>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</si>
  <si>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</si>
  <si>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</si>
  <si>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</si>
  <si>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</si>
  <si>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</si>
  <si>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</si>
  <si>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</si>
  <si>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</si>
  <si>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</si>
  <si>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</si>
  <si>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</si>
  <si>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</si>
  <si>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</si>
  <si>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</si>
  <si>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</si>
  <si>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</si>
  <si>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</si>
  <si>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</si>
  <si>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</si>
  <si>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</si>
  <si>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</si>
  <si>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</si>
  <si>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</si>
  <si>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</si>
  <si>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</si>
  <si>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</si>
  <si>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</si>
  <si>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</si>
  <si>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</si>
  <si>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</si>
  <si>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</si>
  <si>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</si>
  <si>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</si>
  <si>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</si>
  <si>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</si>
  <si>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</si>
  <si>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</si>
  <si>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</si>
  <si>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</si>
  <si>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</si>
  <si>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</si>
  <si>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</si>
  <si>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</si>
  <si>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</si>
  <si>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</si>
  <si>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</si>
  <si>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</si>
  <si>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</si>
  <si>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</si>
  <si>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</si>
  <si>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</si>
  <si>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</si>
  <si>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</si>
  <si>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</si>
  <si>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</si>
  <si>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</si>
  <si>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</si>
  <si>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</si>
  <si>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</si>
  <si>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</si>
  <si>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</si>
  <si>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</si>
  <si>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</si>
  <si>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</si>
  <si>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</si>
  <si>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</si>
  <si>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</si>
  <si>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</si>
  <si>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</si>
  <si>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</si>
  <si>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</si>
  <si>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</si>
  <si>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</si>
  <si>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</si>
  <si>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</si>
  <si>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</si>
  <si>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</si>
  <si>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</si>
  <si>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</si>
  <si>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</si>
  <si>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</si>
  <si>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</si>
  <si>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</si>
  <si>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</si>
  <si>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</si>
  <si>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</si>
  <si>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</si>
  <si>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</si>
  <si>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</si>
  <si>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</si>
  <si>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</si>
  <si>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</si>
  <si>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</si>
  <si>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</si>
  <si>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</si>
  <si>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</si>
  <si>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</si>
  <si>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</si>
  <si>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</si>
  <si>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</si>
  <si>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</si>
  <si>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</si>
  <si>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</si>
  <si>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</si>
  <si>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</si>
  <si>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</si>
  <si>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</si>
  <si>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</si>
  <si>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</si>
  <si>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</si>
  <si>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</si>
  <si>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</si>
  <si>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</si>
  <si>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</si>
  <si>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</si>
  <si>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</si>
  <si>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</si>
  <si>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</si>
  <si>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</si>
  <si>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</si>
  <si>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</si>
  <si>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</si>
  <si>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</si>
  <si>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</si>
  <si>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</si>
  <si>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</si>
  <si>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</si>
  <si>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</si>
  <si>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</si>
  <si>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</si>
  <si>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</si>
  <si>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</si>
  <si>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</si>
  <si>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</si>
  <si>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</si>
  <si>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</si>
  <si>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</si>
  <si>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</si>
  <si>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</si>
  <si>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</si>
  <si>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</si>
  <si>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</si>
  <si>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</si>
  <si>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</si>
  <si>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</si>
  <si>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</si>
  <si>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</si>
  <si>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</si>
  <si>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</si>
  <si>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</si>
  <si>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</si>
  <si>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</si>
  <si>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</si>
  <si>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</si>
  <si>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</si>
  <si>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</si>
  <si>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</si>
  <si>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</si>
  <si>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</si>
  <si>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</si>
  <si>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</si>
  <si>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</si>
  <si>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</si>
  <si>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</si>
  <si>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</si>
  <si>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</si>
  <si>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</si>
  <si>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</si>
  <si>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</si>
  <si>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</si>
  <si>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</si>
  <si>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</si>
  <si>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</si>
  <si>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</si>
  <si>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</si>
  <si>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</si>
  <si>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</si>
  <si>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</si>
  <si>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</si>
  <si>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</si>
  <si>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</si>
  <si>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</si>
  <si>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</si>
  <si>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</si>
  <si>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</si>
  <si>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</si>
  <si>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</si>
  <si>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</si>
  <si>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</si>
  <si>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</si>
  <si>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</si>
  <si>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</si>
  <si>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</si>
  <si>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</si>
  <si>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</si>
  <si>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</si>
  <si>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</si>
  <si>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</si>
  <si>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</si>
  <si>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</si>
  <si>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</si>
  <si>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</si>
  <si>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</si>
  <si>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</si>
  <si>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</si>
  <si>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</si>
  <si>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</si>
  <si>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</si>
  <si>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</si>
  <si>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</si>
  <si>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</si>
  <si>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</si>
  <si>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</si>
  <si>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</si>
  <si>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</si>
  <si>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</si>
  <si>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</si>
  <si>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</si>
  <si>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</si>
  <si>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</si>
  <si>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</si>
  <si>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</si>
  <si>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</si>
  <si>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</si>
  <si>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</si>
  <si>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</si>
  <si>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</si>
  <si>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</si>
  <si>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</si>
  <si>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</si>
  <si>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</si>
  <si>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</si>
  <si>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</si>
  <si>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</si>
  <si>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</si>
  <si>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</si>
  <si>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</si>
  <si>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</si>
  <si>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</si>
  <si>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</si>
  <si>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</si>
  <si>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</si>
  <si>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</si>
  <si>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</si>
  <si>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</si>
  <si>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</si>
  <si>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</si>
  <si>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</si>
  <si>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</si>
  <si>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</si>
  <si>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</si>
  <si>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</si>
  <si>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</si>
  <si>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</si>
  <si>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</si>
  <si>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</si>
  <si>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</si>
  <si>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</si>
  <si>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</si>
  <si>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</si>
  <si>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</si>
  <si>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</si>
  <si>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</si>
  <si>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</si>
  <si>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</si>
  <si>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</si>
  <si>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</si>
  <si>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</si>
  <si>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</si>
  <si>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</si>
  <si>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</si>
  <si>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</si>
  <si>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</si>
  <si>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</si>
  <si>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</si>
  <si>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</si>
  <si>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</si>
  <si>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</si>
  <si>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</si>
  <si>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</si>
  <si>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</si>
  <si>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</si>
  <si>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</si>
  <si>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</si>
  <si>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</si>
  <si>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</si>
  <si>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</si>
  <si>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</si>
  <si>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</si>
  <si>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</si>
  <si>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</si>
  <si>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</si>
  <si>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</si>
  <si>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</si>
  <si>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</si>
  <si>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</si>
  <si>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</si>
  <si>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</si>
  <si>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</si>
  <si>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</si>
  <si>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</si>
  <si>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</si>
  <si>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</si>
  <si>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</si>
  <si>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</si>
  <si>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</si>
  <si>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</si>
  <si>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</si>
  <si>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</si>
  <si>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</si>
  <si>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</si>
  <si>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</si>
  <si>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</si>
  <si>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</si>
  <si>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</si>
  <si>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</si>
  <si>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</si>
  <si>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</si>
  <si>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</si>
  <si>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</si>
  <si>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</si>
  <si>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</si>
  <si>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</si>
  <si>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</si>
  <si>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</si>
  <si>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</si>
  <si>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</si>
  <si>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</si>
  <si>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</si>
  <si>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</si>
  <si>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</si>
  <si>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</si>
  <si>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</si>
  <si>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</si>
  <si>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</si>
  <si>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</si>
  <si>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</si>
  <si>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</si>
  <si>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</si>
  <si>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</si>
  <si>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</si>
  <si>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</si>
  <si>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</si>
  <si>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</si>
  <si>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</si>
  <si>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</si>
  <si>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</si>
  <si>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</si>
  <si>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</si>
  <si>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</si>
  <si>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</si>
  <si>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</si>
  <si>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</si>
  <si>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</si>
  <si>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</si>
  <si>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</si>
  <si>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</si>
  <si>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</si>
  <si>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</si>
  <si>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</si>
  <si>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</si>
  <si>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</si>
  <si>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</si>
  <si>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</si>
  <si>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</si>
  <si>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</si>
  <si>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</si>
  <si>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</si>
  <si>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</si>
  <si>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</si>
  <si>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</si>
  <si>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</si>
  <si>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</si>
  <si>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</si>
  <si>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</si>
  <si>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</si>
  <si>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</si>
  <si>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</si>
  <si>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</si>
  <si>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</si>
  <si>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</si>
  <si>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</si>
  <si>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</si>
  <si>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</si>
  <si>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</si>
  <si>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</si>
  <si>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</si>
  <si>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</si>
  <si>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</si>
  <si>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</si>
  <si>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</si>
  <si>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</si>
  <si>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</si>
  <si>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</si>
  <si>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</si>
  <si>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</si>
  <si>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</si>
  <si>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</si>
  <si>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</si>
  <si>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</si>
  <si>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</si>
  <si>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</si>
  <si>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</si>
  <si>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</si>
  <si>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</si>
  <si>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</si>
  <si>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</si>
  <si>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</si>
  <si>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</si>
  <si>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</si>
  <si>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</si>
  <si>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</si>
  <si>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</si>
  <si>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</si>
  <si>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</si>
  <si>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</si>
  <si>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</si>
  <si>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</si>
  <si>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</si>
  <si>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</si>
  <si>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</si>
  <si>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</si>
  <si>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</si>
  <si>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</si>
  <si>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</si>
  <si>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</si>
  <si>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</si>
  <si>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</si>
  <si>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</si>
  <si>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</si>
  <si>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</si>
  <si>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</si>
  <si>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</si>
  <si>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</si>
  <si>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</si>
  <si>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</si>
  <si>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</si>
  <si>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</si>
  <si>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</si>
  <si>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</si>
  <si>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</si>
  <si>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</si>
  <si>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</si>
  <si>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</si>
  <si>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</si>
  <si>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</si>
  <si>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</si>
  <si>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</si>
  <si>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</si>
  <si>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</si>
  <si>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</si>
  <si>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</si>
  <si>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</si>
  <si>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</si>
  <si>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</si>
  <si>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</si>
  <si>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</si>
  <si>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</si>
  <si>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</si>
  <si>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</si>
  <si>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</si>
  <si>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</si>
  <si>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</si>
  <si>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</si>
  <si>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</si>
  <si>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</si>
  <si>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</si>
  <si>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</si>
  <si>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</si>
  <si>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</si>
  <si>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</si>
  <si>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</si>
  <si>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</si>
  <si>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</si>
  <si>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</si>
  <si>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</si>
  <si>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</si>
  <si>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</si>
  <si>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</si>
  <si>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</si>
  <si>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</si>
  <si>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</si>
  <si>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</si>
  <si>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</si>
  <si>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</si>
  <si>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</si>
  <si>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</si>
  <si>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</si>
  <si>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</si>
  <si>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</si>
  <si>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</si>
  <si>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</si>
  <si>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</si>
  <si>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</si>
  <si>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</si>
  <si>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</si>
  <si>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</si>
  <si>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</si>
  <si>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</si>
  <si>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</si>
  <si>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</si>
  <si>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</si>
  <si>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</si>
  <si>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</si>
  <si>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</si>
  <si>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</si>
  <si>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</si>
  <si>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</si>
  <si>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</si>
  <si>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</si>
  <si>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</si>
  <si>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</si>
  <si>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</si>
  <si>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</si>
  <si>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</si>
  <si>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</si>
  <si>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</si>
  <si>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</si>
  <si>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</si>
  <si>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</si>
  <si>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</si>
  <si>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</si>
  <si>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</si>
  <si>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</si>
  <si>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</si>
  <si>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</si>
  <si>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</si>
  <si>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</si>
  <si>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</si>
  <si>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</si>
  <si>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</si>
  <si>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</si>
  <si>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</si>
  <si>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</si>
  <si>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</si>
  <si>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</si>
  <si>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</si>
  <si>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</si>
  <si>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</si>
  <si>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</si>
  <si>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</si>
  <si>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</si>
  <si>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</si>
  <si>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</si>
  <si>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</si>
  <si>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</si>
  <si>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</si>
  <si>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</si>
  <si>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</si>
  <si>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</si>
  <si>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</si>
  <si>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</si>
  <si>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</si>
  <si>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</si>
  <si>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</si>
  <si>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</si>
  <si>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</si>
  <si>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</si>
  <si>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</si>
  <si>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</si>
  <si>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</si>
  <si>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</si>
  <si>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</si>
  <si>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</si>
  <si>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</si>
  <si>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</si>
  <si>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</si>
  <si>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</si>
  <si>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</si>
  <si>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</si>
  <si>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</si>
  <si>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</si>
  <si>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</si>
  <si>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</si>
  <si>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</si>
  <si>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</si>
  <si>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</si>
  <si>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</si>
  <si>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</si>
  <si>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</si>
  <si>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</si>
  <si>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</si>
  <si>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</si>
  <si>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</si>
  <si>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</si>
  <si>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</si>
  <si>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</si>
  <si>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</si>
  <si>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</si>
  <si>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</si>
  <si>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</si>
  <si>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</si>
  <si>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</si>
  <si>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</si>
  <si>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</si>
  <si>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</si>
  <si>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</si>
  <si>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</si>
  <si>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</si>
  <si>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</si>
  <si>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</si>
  <si>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</si>
  <si>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</si>
  <si>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</si>
  <si>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</si>
  <si>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</si>
  <si>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</si>
  <si>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</si>
  <si>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</si>
  <si>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</si>
  <si>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</si>
  <si>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</si>
  <si>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</si>
  <si>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</si>
  <si>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</si>
  <si>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</si>
  <si>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</si>
  <si>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</si>
  <si>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</si>
  <si>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</si>
  <si>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</si>
  <si>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</si>
  <si>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</si>
  <si>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</si>
  <si>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</si>
  <si>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</si>
  <si>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</si>
  <si>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</si>
  <si>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</si>
  <si>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</si>
  <si>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</si>
  <si>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</si>
  <si>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</si>
  <si>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</si>
  <si>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</si>
  <si>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</si>
  <si>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</si>
  <si>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</si>
  <si>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</si>
  <si>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</si>
  <si>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</si>
  <si>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</si>
  <si>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</si>
  <si>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</si>
  <si>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</si>
  <si>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</si>
  <si>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</si>
  <si>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</si>
  <si>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</si>
  <si>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</si>
  <si>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</si>
  <si>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</si>
  <si>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</si>
  <si>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</si>
  <si>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</si>
  <si>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</si>
  <si>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</si>
  <si>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</si>
  <si>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</si>
  <si>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</si>
  <si>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</si>
  <si>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</si>
  <si>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</si>
  <si>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</si>
  <si>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</si>
  <si>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</si>
  <si>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</si>
  <si>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</si>
  <si>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</si>
  <si>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</si>
  <si>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</si>
  <si>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</si>
  <si>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</si>
  <si>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</si>
  <si>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</si>
  <si>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</si>
  <si>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</si>
  <si>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</si>
  <si>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</si>
  <si>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</si>
  <si>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</si>
  <si>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</si>
  <si>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</si>
  <si>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</si>
  <si>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</si>
  <si>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</si>
  <si>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</si>
  <si>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</si>
  <si>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</si>
  <si>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</si>
  <si>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</si>
  <si>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</si>
  <si>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</si>
  <si>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</si>
  <si>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</si>
  <si>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</si>
  <si>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</si>
  <si>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</si>
  <si>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</si>
  <si>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</si>
  <si>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</si>
  <si>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</si>
  <si>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</si>
  <si>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</si>
  <si>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</si>
  <si>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</si>
  <si>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</si>
  <si>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</si>
  <si>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</si>
  <si>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</si>
  <si>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</si>
  <si>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</si>
  <si>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</si>
  <si>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</si>
  <si>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</si>
  <si>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</si>
  <si>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</si>
  <si>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</si>
  <si>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</si>
  <si>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</si>
  <si>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</si>
  <si>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</si>
  <si>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</si>
  <si>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</si>
  <si>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</si>
  <si>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</si>
  <si>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</si>
  <si>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</si>
  <si>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</si>
  <si>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</si>
  <si>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</si>
  <si>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</si>
  <si>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</si>
  <si>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</si>
  <si>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</si>
  <si>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</si>
  <si>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</si>
  <si>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</si>
  <si>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</si>
  <si>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</si>
  <si>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</si>
  <si>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</si>
  <si>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</si>
  <si>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</si>
  <si>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</si>
  <si>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</si>
  <si>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</si>
  <si>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</si>
  <si>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</si>
  <si>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</si>
  <si>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</si>
  <si>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</si>
  <si>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</si>
  <si>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</si>
  <si>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</si>
  <si>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</si>
  <si>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</si>
  <si>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</si>
  <si>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</si>
  <si>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</si>
  <si>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</si>
  <si>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</si>
  <si>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</si>
  <si>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</si>
  <si>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</si>
  <si>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</si>
  <si>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</si>
  <si>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</si>
  <si>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</si>
  <si>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</si>
  <si>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</si>
  <si>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</si>
  <si>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</si>
  <si>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</si>
  <si>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</si>
  <si>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</si>
  <si>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</si>
  <si>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</si>
  <si>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</si>
  <si>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</si>
  <si>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</si>
  <si>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</si>
  <si>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</si>
  <si>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</si>
  <si>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</si>
  <si>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</si>
  <si>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</si>
  <si>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</si>
  <si>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</si>
  <si>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</si>
  <si>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</si>
  <si>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</si>
  <si>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</si>
  <si>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</si>
  <si>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</si>
  <si>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</si>
  <si>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</si>
  <si>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</si>
  <si>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</si>
  <si>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</si>
  <si>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</si>
  <si>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</si>
  <si>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</si>
  <si>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</si>
  <si>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</si>
  <si>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</si>
  <si>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</si>
  <si>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</si>
  <si>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</si>
  <si>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</si>
  <si>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</si>
  <si>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</si>
  <si>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</si>
  <si>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</si>
  <si>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</si>
  <si>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</si>
  <si>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</si>
  <si>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</si>
  <si>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</si>
  <si>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</si>
  <si>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</si>
  <si>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</si>
  <si>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</si>
  <si>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</si>
  <si>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</si>
  <si>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</si>
  <si>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</si>
  <si>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</si>
  <si>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</si>
  <si>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</si>
  <si>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</si>
  <si>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</si>
  <si>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</si>
  <si>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</si>
  <si>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</si>
  <si>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</si>
  <si>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</si>
  <si>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</si>
  <si>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</si>
  <si>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</si>
  <si>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</si>
  <si>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</si>
  <si>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</si>
  <si>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</si>
  <si>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</si>
  <si>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</si>
  <si>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</si>
  <si>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</si>
  <si>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</si>
  <si>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</si>
  <si>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</si>
  <si>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</si>
  <si>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</si>
  <si>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</si>
  <si>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</si>
  <si>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</si>
  <si>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</si>
  <si>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</si>
  <si>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</si>
  <si>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</si>
  <si>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</si>
  <si>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</si>
  <si>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</si>
  <si>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</si>
  <si>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</si>
  <si>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</si>
  <si>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</si>
  <si>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</si>
  <si>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</si>
  <si>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</si>
  <si>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</si>
  <si>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</si>
  <si>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</si>
  <si>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</si>
  <si>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</si>
  <si>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</si>
  <si>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</si>
  <si>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</si>
  <si>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</si>
  <si>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</si>
  <si>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</si>
  <si>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</si>
  <si>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</si>
  <si>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</si>
  <si>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</si>
  <si>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</si>
  <si>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</si>
  <si>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</si>
  <si>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</si>
  <si>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</si>
  <si>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</si>
  <si>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</si>
  <si>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</si>
  <si>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</si>
  <si>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</si>
  <si>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</si>
  <si>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</si>
  <si>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</si>
  <si>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</si>
  <si>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</si>
  <si>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</si>
  <si>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</si>
  <si>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</si>
  <si>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</si>
  <si>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</si>
  <si>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</si>
  <si>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</si>
  <si>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</si>
  <si>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</si>
  <si>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</si>
  <si>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</si>
  <si>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</si>
  <si>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</si>
  <si>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</si>
  <si>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</si>
  <si>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</si>
  <si>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</si>
  <si>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</si>
  <si>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</si>
  <si>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</si>
  <si>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</si>
  <si>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</si>
  <si>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</si>
  <si>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</si>
  <si>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</si>
  <si>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</si>
  <si>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</si>
  <si>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</si>
  <si>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</si>
  <si>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</si>
  <si>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</si>
  <si>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</si>
  <si>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</si>
  <si>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</si>
  <si>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</si>
  <si>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</si>
  <si>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</si>
  <si>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</si>
  <si>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</si>
  <si>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</si>
  <si>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</si>
  <si>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</si>
  <si>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</si>
  <si>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</si>
  <si>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</si>
  <si>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</si>
  <si>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</si>
  <si>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</si>
  <si>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</si>
  <si>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</si>
  <si>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</si>
  <si>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</si>
  <si>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</si>
  <si>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</si>
  <si>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</si>
  <si>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</si>
  <si>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</si>
  <si>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</si>
  <si>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</si>
  <si>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</si>
  <si>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</si>
  <si>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</si>
  <si>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</si>
  <si>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</si>
  <si>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</si>
  <si>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</si>
  <si>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</si>
  <si>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</si>
  <si>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</si>
  <si>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</si>
  <si>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</si>
  <si>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</si>
  <si>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</si>
  <si>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</si>
  <si>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</si>
  <si>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</si>
  <si>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</si>
  <si>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</si>
  <si>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</si>
  <si>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</si>
  <si>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</si>
  <si>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</si>
  <si>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</si>
  <si>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</si>
  <si>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</si>
  <si>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</si>
  <si>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</si>
  <si>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</si>
  <si>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</si>
  <si>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</si>
  <si>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</si>
  <si>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</si>
  <si>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</si>
  <si>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</si>
  <si>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</si>
  <si>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</si>
  <si>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</si>
  <si>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</si>
  <si>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</si>
  <si>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</si>
  <si>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</si>
  <si>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</si>
  <si>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</si>
  <si>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</si>
  <si>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</si>
  <si>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</si>
  <si>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</si>
  <si>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</si>
  <si>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</si>
  <si>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</si>
  <si>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</si>
  <si>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</si>
  <si>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</si>
  <si>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</si>
  <si>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</si>
  <si>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</si>
  <si>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</si>
  <si>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</si>
  <si>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</si>
  <si>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</si>
  <si>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</si>
  <si>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</si>
  <si>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</si>
  <si>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</si>
  <si>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</si>
  <si>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</si>
  <si>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</si>
  <si>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</si>
  <si>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</si>
  <si>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</si>
  <si>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</si>
  <si>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</si>
  <si>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</si>
  <si>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</si>
  <si>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</si>
  <si>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</si>
  <si>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</si>
  <si>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</si>
  <si>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</si>
  <si>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</si>
  <si>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</si>
  <si>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</si>
  <si>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</si>
  <si>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</si>
  <si>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</si>
  <si>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</si>
  <si>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</si>
  <si>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</si>
  <si>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</si>
  <si>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</si>
  <si>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</si>
  <si>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</si>
  <si>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</si>
  <si>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</si>
  <si>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</si>
  <si>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</si>
  <si>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</si>
  <si>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</si>
  <si>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</si>
  <si>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</si>
  <si>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</si>
  <si>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</si>
  <si>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</si>
  <si>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</si>
  <si>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</si>
  <si>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</si>
  <si>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</si>
  <si>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</si>
  <si>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</si>
  <si>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</si>
  <si>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</si>
  <si>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</si>
  <si>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</si>
  <si>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</si>
  <si>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</si>
  <si>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</si>
  <si>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</si>
  <si>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</si>
  <si>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</si>
  <si>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</si>
  <si>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</si>
  <si>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</si>
  <si>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</si>
  <si>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</si>
  <si>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</si>
  <si>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</si>
  <si>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</si>
  <si>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</si>
  <si>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</si>
  <si>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</si>
  <si>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</si>
  <si>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</si>
  <si>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</si>
  <si>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</si>
  <si>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</si>
  <si>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</si>
  <si>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</si>
  <si>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</si>
  <si>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</si>
  <si>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</si>
  <si>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</si>
  <si>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</si>
  <si>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</si>
  <si>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</si>
  <si>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</si>
  <si>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</si>
  <si>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</si>
  <si>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</si>
  <si>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</si>
  <si>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</si>
  <si>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</si>
  <si>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</si>
  <si>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</si>
  <si>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</si>
  <si>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</si>
  <si>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</si>
  <si>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</si>
  <si>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</si>
  <si>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</si>
  <si>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</si>
  <si>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</si>
  <si>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</si>
  <si>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</si>
  <si>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</si>
  <si>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</si>
  <si>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</si>
  <si>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</si>
  <si>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</si>
  <si>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</si>
  <si>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</si>
  <si>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</si>
  <si>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</si>
  <si>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</si>
  <si>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</si>
  <si>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</si>
  <si>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</si>
  <si>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</si>
  <si>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</si>
  <si>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</si>
  <si>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</si>
  <si>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</si>
  <si>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</si>
  <si>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</si>
  <si>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</si>
  <si>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</si>
  <si>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</si>
  <si>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</si>
  <si>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</si>
  <si>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</si>
  <si>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</si>
  <si>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</si>
  <si>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</si>
  <si>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</si>
  <si>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</si>
  <si>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</si>
  <si>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</si>
  <si>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</si>
  <si>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</si>
  <si>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</si>
  <si>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</si>
  <si>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</si>
  <si>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</si>
  <si>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</si>
  <si>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</si>
  <si>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</si>
  <si>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</si>
  <si>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</si>
  <si>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</si>
  <si>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</si>
  <si>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</si>
  <si>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</si>
  <si>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</si>
  <si>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</si>
  <si>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</si>
  <si>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</si>
  <si>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</si>
  <si>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</si>
  <si>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</si>
  <si>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</si>
  <si>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</si>
  <si>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</si>
  <si>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</si>
  <si>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</si>
  <si>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</si>
  <si>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</si>
  <si>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</si>
  <si>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</si>
  <si>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</si>
  <si>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</si>
  <si>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</si>
  <si>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</si>
  <si>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</si>
  <si>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</si>
  <si>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</si>
  <si>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</si>
  <si>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</si>
  <si>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</si>
  <si>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</si>
  <si>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</si>
  <si>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</si>
  <si>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</si>
  <si>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</si>
  <si>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</si>
  <si>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</si>
  <si>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</si>
  <si>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</si>
  <si>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</si>
  <si>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</si>
  <si>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</si>
  <si>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</si>
  <si>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</si>
  <si>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</si>
  <si>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</si>
  <si>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</si>
  <si>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</si>
  <si>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</si>
  <si>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</si>
  <si>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</si>
  <si>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</si>
  <si>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</si>
  <si>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</si>
  <si>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</si>
  <si>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</si>
  <si>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</si>
  <si>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</si>
  <si>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</si>
  <si>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</si>
  <si>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</si>
  <si>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</si>
  <si>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</si>
  <si>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</si>
  <si>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</si>
  <si>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</si>
  <si>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</si>
  <si>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</si>
  <si>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</si>
  <si>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</si>
  <si>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</si>
  <si>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</si>
  <si>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</si>
  <si>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</si>
  <si>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</si>
  <si>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</si>
  <si>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</si>
  <si>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</si>
  <si>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</si>
  <si>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</si>
  <si>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</si>
  <si>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</si>
  <si>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</si>
  <si>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</si>
  <si>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</si>
  <si>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</si>
  <si>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</si>
  <si>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</si>
  <si>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</si>
  <si>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</si>
  <si>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</si>
  <si>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</si>
  <si>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</si>
  <si>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</si>
  <si>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</si>
  <si>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</si>
  <si>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</si>
  <si>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</si>
  <si>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</si>
  <si>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</si>
  <si>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</si>
  <si>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</si>
  <si>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</si>
  <si>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</si>
  <si>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</si>
  <si>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</si>
  <si>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</si>
  <si>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</si>
  <si>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</si>
  <si>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</si>
  <si>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</si>
  <si>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</si>
  <si>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</si>
  <si>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</si>
  <si>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</si>
  <si>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</si>
  <si>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</si>
  <si>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</si>
  <si>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</si>
  <si>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</si>
  <si>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</si>
  <si>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</si>
  <si>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</si>
  <si>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</si>
  <si>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</si>
  <si>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</si>
  <si>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</si>
  <si>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</si>
  <si>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</si>
  <si>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</si>
  <si>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</si>
  <si>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</si>
  <si>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</si>
  <si>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</si>
  <si>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</si>
  <si>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</si>
  <si>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</si>
  <si>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</si>
  <si>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</si>
  <si>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</si>
  <si>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</si>
  <si>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</si>
  <si>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</si>
  <si>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</si>
  <si>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</si>
  <si>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</si>
  <si>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</si>
  <si>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</si>
  <si>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</si>
  <si>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</si>
  <si>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</si>
  <si>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</si>
  <si>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</si>
  <si>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</si>
  <si>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</si>
  <si>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</si>
  <si>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</si>
  <si>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</si>
  <si>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</si>
  <si>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</si>
  <si>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</si>
  <si>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</si>
  <si>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</si>
  <si>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</si>
  <si>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</si>
  <si>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</si>
  <si>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</si>
  <si>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</si>
  <si>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</si>
  <si>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</si>
  <si>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</si>
  <si>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</si>
  <si>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</si>
  <si>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</si>
  <si>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</si>
  <si>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</si>
  <si>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</si>
  <si>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</si>
  <si>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</si>
  <si>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</si>
  <si>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</si>
  <si>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</si>
  <si>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</si>
  <si>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</si>
  <si>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</si>
  <si>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</si>
  <si>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</si>
  <si>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</si>
  <si>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</si>
  <si>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</si>
  <si>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</si>
  <si>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</si>
  <si>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</si>
  <si>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</si>
  <si>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</si>
  <si>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</si>
  <si>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</si>
  <si>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</si>
  <si>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</si>
  <si>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</si>
  <si>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</si>
  <si>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</si>
  <si>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</si>
  <si>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</si>
  <si>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</si>
  <si>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</si>
  <si>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</si>
  <si>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</si>
  <si>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</si>
  <si>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</si>
  <si>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</si>
  <si>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</si>
  <si>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</si>
  <si>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</si>
  <si>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</si>
  <si>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</si>
  <si>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</si>
  <si>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</si>
  <si>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</si>
  <si>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</si>
  <si>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</si>
  <si>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</si>
  <si>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</si>
  <si>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</si>
  <si>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</si>
  <si>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</si>
  <si>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</si>
  <si>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</si>
  <si>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</si>
  <si>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</si>
  <si>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</si>
  <si>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</si>
  <si>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</si>
  <si>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</si>
  <si>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</si>
  <si>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</si>
  <si>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</si>
  <si>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</si>
  <si>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</si>
  <si>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</si>
  <si>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</si>
  <si>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</si>
  <si>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</si>
  <si>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</si>
  <si>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</si>
  <si>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</si>
  <si>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</si>
  <si>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</si>
  <si>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</si>
  <si>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</si>
  <si>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</si>
  <si>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</si>
  <si>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</si>
  <si>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</si>
  <si>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</si>
  <si>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</si>
  <si>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</si>
  <si>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</si>
  <si>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</si>
  <si>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</si>
  <si>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</si>
  <si>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</si>
  <si>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</si>
  <si>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</si>
  <si>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</si>
  <si>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</si>
  <si>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</si>
  <si>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</si>
  <si>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</si>
  <si>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</si>
  <si>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</si>
  <si>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</si>
  <si>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</si>
  <si>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</si>
  <si>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</si>
  <si>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</si>
  <si>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</si>
  <si>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</si>
  <si>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</si>
  <si>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</si>
  <si>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</si>
  <si>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</si>
  <si>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</si>
  <si>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</si>
  <si>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</si>
  <si>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</si>
  <si>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</si>
  <si>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</si>
  <si>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</si>
  <si>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</si>
  <si>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</si>
  <si>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</si>
  <si>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</si>
  <si>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</si>
  <si>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</si>
  <si>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</si>
  <si>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</si>
  <si>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</si>
  <si>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</si>
  <si>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</si>
  <si>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</si>
  <si>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</si>
  <si>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</si>
  <si>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</si>
  <si>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</si>
  <si>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</si>
  <si>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</si>
  <si>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</si>
  <si>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</si>
  <si>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</si>
  <si>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</si>
  <si>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</si>
  <si>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</si>
  <si>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</si>
  <si>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</si>
  <si>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</si>
  <si>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</si>
  <si>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</si>
  <si>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</si>
  <si>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</si>
  <si>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</si>
  <si>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</si>
  <si>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</si>
  <si>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</si>
  <si>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</si>
  <si>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</si>
  <si>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</si>
  <si>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</si>
  <si>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</si>
  <si>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</si>
  <si>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</si>
  <si>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</si>
  <si>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</si>
  <si>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</si>
  <si>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</si>
  <si>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</si>
  <si>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</si>
  <si>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</si>
  <si>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</si>
  <si>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</si>
  <si>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</si>
  <si>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</si>
  <si>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</si>
  <si>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</si>
  <si>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</si>
  <si>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</si>
  <si>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</si>
  <si>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</si>
  <si>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</si>
  <si>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</si>
  <si>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</si>
  <si>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</si>
  <si>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</si>
  <si>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</si>
  <si>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</si>
  <si>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</si>
  <si>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</si>
  <si>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</si>
  <si>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</si>
  <si>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</si>
  <si>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</si>
  <si>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</si>
  <si>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</si>
  <si>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</si>
  <si>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</si>
  <si>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</si>
  <si>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</si>
  <si>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</si>
  <si>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</si>
  <si>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</si>
  <si>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</si>
  <si>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</si>
  <si>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</si>
  <si>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</si>
  <si>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</si>
  <si>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</si>
  <si>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</si>
  <si>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</si>
  <si>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</si>
  <si>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</si>
  <si>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</si>
  <si>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</si>
  <si>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</si>
  <si>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</si>
  <si>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</si>
  <si>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</si>
  <si>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</si>
  <si>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</si>
  <si>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</si>
  <si>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</si>
  <si>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</si>
  <si>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</si>
  <si>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</si>
  <si>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</si>
  <si>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</si>
  <si>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</si>
  <si>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</si>
  <si>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</si>
  <si>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</si>
  <si>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</si>
  <si>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</si>
  <si>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</si>
  <si>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</si>
  <si>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</si>
  <si>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</si>
  <si>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</si>
  <si>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</si>
  <si>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</si>
  <si>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</si>
  <si>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</si>
  <si>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</si>
  <si>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</si>
  <si>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</si>
  <si>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</si>
  <si>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</si>
  <si>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</si>
  <si>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</si>
  <si>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</si>
  <si>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</si>
  <si>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</si>
  <si>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</si>
  <si>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</si>
  <si>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</si>
  <si>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</si>
  <si>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</si>
  <si>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</si>
  <si>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</si>
  <si>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</si>
  <si>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</si>
  <si>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</si>
  <si>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</si>
  <si>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</si>
  <si>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</si>
  <si>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</si>
  <si>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</si>
  <si>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</si>
  <si>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</si>
  <si>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</si>
  <si>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</si>
  <si>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</si>
  <si>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</si>
  <si>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</si>
  <si>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</si>
  <si>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</si>
  <si>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</si>
  <si>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</si>
  <si>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</si>
  <si>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</si>
  <si>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</si>
  <si>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</si>
  <si>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</si>
  <si>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</si>
  <si>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</si>
  <si>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</si>
  <si>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</si>
  <si>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</si>
  <si>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</si>
  <si>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</si>
  <si>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</si>
  <si>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</si>
  <si>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</si>
  <si>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</si>
  <si>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</si>
  <si>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</si>
  <si>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</si>
  <si>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</si>
  <si>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</si>
  <si>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</si>
  <si>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</si>
  <si>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</si>
  <si>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</si>
  <si>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</si>
  <si>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</si>
  <si>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</si>
  <si>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</si>
  <si>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</si>
  <si>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</si>
  <si>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</si>
  <si>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</si>
  <si>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</si>
  <si>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</si>
  <si>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</si>
  <si>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</si>
  <si>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</si>
  <si>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</si>
  <si>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</si>
  <si>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</si>
  <si>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</si>
  <si>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</si>
  <si>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</si>
  <si>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</si>
  <si>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</si>
  <si>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</si>
  <si>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</si>
  <si>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</si>
  <si>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</si>
  <si>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</si>
  <si>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</si>
  <si>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</si>
  <si>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</si>
  <si>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</si>
  <si>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</si>
  <si>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</si>
  <si>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</si>
  <si>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</si>
  <si>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</si>
  <si>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</si>
  <si>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</si>
  <si>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</si>
  <si>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</si>
  <si>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</si>
  <si>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</si>
  <si>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</si>
  <si>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</si>
  <si>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</si>
  <si>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</si>
  <si>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</si>
  <si>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</si>
  <si>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</si>
  <si>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</si>
  <si>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</si>
  <si>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</si>
  <si>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</si>
  <si>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</si>
  <si>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</si>
  <si>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</si>
  <si>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</si>
  <si>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</si>
  <si>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</si>
  <si>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</si>
  <si>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</si>
  <si>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</si>
  <si>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</si>
  <si>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</si>
  <si>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</si>
  <si>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</si>
  <si>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</si>
  <si>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</si>
  <si>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</si>
  <si>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</si>
  <si>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</si>
  <si>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</si>
  <si>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</si>
  <si>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</si>
  <si>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</si>
  <si>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</si>
  <si>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</si>
  <si>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</si>
  <si>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</si>
  <si>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</si>
  <si>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</si>
  <si>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</si>
  <si>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</si>
  <si>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</si>
  <si>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</si>
  <si>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</si>
  <si>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</si>
  <si>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</si>
  <si>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</si>
  <si>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</si>
  <si>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</si>
  <si>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</si>
  <si>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</si>
  <si>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</si>
  <si>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</si>
  <si>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</si>
  <si>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</si>
  <si>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</si>
  <si>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</si>
  <si>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</si>
  <si>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</si>
  <si>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</si>
  <si>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</si>
  <si>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</si>
  <si>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</si>
  <si>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</si>
  <si>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</si>
  <si>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</si>
  <si>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</si>
  <si>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</si>
  <si>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</si>
  <si>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</si>
  <si>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</si>
  <si>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</si>
  <si>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</si>
  <si>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</si>
  <si>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</si>
  <si>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</si>
  <si>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</si>
  <si>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</si>
  <si>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</si>
  <si>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</si>
  <si>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</si>
  <si>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</si>
  <si>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</si>
  <si>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</si>
  <si>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</si>
  <si>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</si>
  <si>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</si>
  <si>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</si>
  <si>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</si>
  <si>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</si>
  <si>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</si>
  <si>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</si>
  <si>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</si>
  <si>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</si>
  <si>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</si>
  <si>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</si>
  <si>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</si>
  <si>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</si>
  <si>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</si>
  <si>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</si>
  <si>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</si>
  <si>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</si>
  <si>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</si>
  <si>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</si>
  <si>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</si>
  <si>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</si>
  <si>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</si>
  <si>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</si>
  <si>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</si>
  <si>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</si>
  <si>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</si>
  <si>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</si>
  <si>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</si>
  <si>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</si>
  <si>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</si>
  <si>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</si>
  <si>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</si>
  <si>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</si>
  <si>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</si>
  <si>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</si>
  <si>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</si>
  <si>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</si>
  <si>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</si>
  <si>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</si>
  <si>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</si>
  <si>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</si>
  <si>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</si>
  <si>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</si>
  <si>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</si>
  <si>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</si>
  <si>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</si>
  <si>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</si>
  <si>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</si>
  <si>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</si>
  <si>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</si>
  <si>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</si>
  <si>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</si>
  <si>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</si>
  <si>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</si>
  <si>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</si>
  <si>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</si>
  <si>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</si>
  <si>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</si>
  <si>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</si>
  <si>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</si>
  <si>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</si>
  <si>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</si>
  <si>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</si>
  <si>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</si>
  <si>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</si>
  <si>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</si>
  <si>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</si>
  <si>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</si>
  <si>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</si>
  <si>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</si>
  <si>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</si>
  <si>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</si>
  <si>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</si>
  <si>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</si>
  <si>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</si>
  <si>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</si>
  <si>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</si>
  <si>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</si>
  <si>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</si>
  <si>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</si>
  <si>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</si>
  <si>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</si>
  <si>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</si>
  <si>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</si>
  <si>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</si>
  <si>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</si>
  <si>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</si>
  <si>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</si>
  <si>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</si>
  <si>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</si>
  <si>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</si>
  <si>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</si>
  <si>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</si>
  <si>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</si>
  <si>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</si>
  <si>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</si>
  <si>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</si>
  <si>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</si>
  <si>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</si>
  <si>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</si>
  <si>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</si>
  <si>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</si>
  <si>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</si>
  <si>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</si>
  <si>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</si>
  <si>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</si>
  <si>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</si>
  <si>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</si>
  <si>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</si>
  <si>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</si>
  <si>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</si>
  <si>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</si>
  <si>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</si>
  <si>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</si>
  <si>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</si>
  <si>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</si>
  <si>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</si>
  <si>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</si>
  <si>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</si>
  <si>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</si>
  <si>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</si>
  <si>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</si>
  <si>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</si>
  <si>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</si>
  <si>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</si>
  <si>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</si>
  <si>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</si>
  <si>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</si>
  <si>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</si>
  <si>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</si>
  <si>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</si>
  <si>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</si>
  <si>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</si>
  <si>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</si>
  <si>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</si>
  <si>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</si>
  <si>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</si>
  <si>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</si>
  <si>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</si>
  <si>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</si>
  <si>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</si>
  <si>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</si>
  <si>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</si>
  <si>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</si>
  <si>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</si>
  <si>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</si>
  <si>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</si>
  <si>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</si>
  <si>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</si>
  <si>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</si>
  <si>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</si>
  <si>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</si>
  <si>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</si>
  <si>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</si>
  <si>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</si>
  <si>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</si>
  <si>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</si>
  <si>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</si>
  <si>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</si>
  <si>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</si>
  <si>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</si>
  <si>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</si>
  <si>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</si>
  <si>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</si>
  <si>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</si>
  <si>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</si>
  <si>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</si>
  <si>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</si>
  <si>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</si>
  <si>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</si>
  <si>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</si>
  <si>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</si>
  <si>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</si>
  <si>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</si>
  <si>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</si>
  <si>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</si>
  <si>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</si>
  <si>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</si>
  <si>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</si>
  <si>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</si>
  <si>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</si>
  <si>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</si>
  <si>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</si>
  <si>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</si>
  <si>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</si>
  <si>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</si>
  <si>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</si>
  <si>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</si>
  <si>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</si>
  <si>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</si>
  <si>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</si>
  <si>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</si>
  <si>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</si>
  <si>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</si>
  <si>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</si>
  <si>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</si>
  <si>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</si>
  <si>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</si>
  <si>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</si>
  <si>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</si>
  <si>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</si>
  <si>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</si>
  <si>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</si>
  <si>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</si>
  <si>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</si>
  <si>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</si>
  <si>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</si>
  <si>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</si>
  <si>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</si>
  <si>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</si>
  <si>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</si>
  <si>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</si>
  <si>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</si>
  <si>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</si>
  <si>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</si>
  <si>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</si>
  <si>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</si>
  <si>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</si>
  <si>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</si>
  <si>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</si>
  <si>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</si>
  <si>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</si>
  <si>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</si>
  <si>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</si>
  <si>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</si>
  <si>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</si>
  <si>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</si>
  <si>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</si>
  <si>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</si>
  <si>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</si>
  <si>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</si>
  <si>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</si>
  <si>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</si>
  <si>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</si>
  <si>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</si>
  <si>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</si>
  <si>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</si>
  <si>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</si>
  <si>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</si>
  <si>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</si>
  <si>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</si>
  <si>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</si>
  <si>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</si>
  <si>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</si>
  <si>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</si>
  <si>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</si>
  <si>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</si>
  <si>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</si>
  <si>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</si>
  <si>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</si>
  <si>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</si>
  <si>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</si>
  <si>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</si>
  <si>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</si>
  <si>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</si>
  <si>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</si>
  <si>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</si>
  <si>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</si>
  <si>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</si>
  <si>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</si>
  <si>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</si>
  <si>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</si>
  <si>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</si>
  <si>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</si>
  <si>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</si>
  <si>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</si>
  <si>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</si>
  <si>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</si>
  <si>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</si>
  <si>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</si>
  <si>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</si>
  <si>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</si>
  <si>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</si>
  <si>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</si>
  <si>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</si>
  <si>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</si>
  <si>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</si>
  <si>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</si>
  <si>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</si>
  <si>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</si>
  <si>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</si>
  <si>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</si>
  <si>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</si>
  <si>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</si>
  <si>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</si>
  <si>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</si>
  <si>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</si>
  <si>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</si>
  <si>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</si>
  <si>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</si>
  <si>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</si>
  <si>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</si>
  <si>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</si>
  <si>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</si>
  <si>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</si>
  <si>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</si>
  <si>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</si>
  <si>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</si>
  <si>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</si>
  <si>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</si>
  <si>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</si>
  <si>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</si>
  <si>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</si>
  <si>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</si>
  <si>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</si>
  <si>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</si>
  <si>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</si>
  <si>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</si>
  <si>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</si>
  <si>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</si>
  <si>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</si>
  <si>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</si>
  <si>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</si>
  <si>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</si>
  <si>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</si>
  <si>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</si>
  <si>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</si>
  <si>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</si>
  <si>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</si>
  <si>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</si>
  <si>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</si>
  <si>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</si>
  <si>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</si>
  <si>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</si>
  <si>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</si>
  <si>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</si>
  <si>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</si>
  <si>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</si>
  <si>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</si>
  <si>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</si>
  <si>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</si>
  <si>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</si>
  <si>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</si>
  <si>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</si>
  <si>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</si>
  <si>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</si>
  <si>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</si>
  <si>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</si>
  <si>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</si>
  <si>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</si>
  <si>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</si>
  <si>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</si>
  <si>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</si>
  <si>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</si>
  <si>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</si>
  <si>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</si>
  <si>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</si>
  <si>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</si>
  <si>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</si>
  <si>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</si>
  <si>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</si>
  <si>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</si>
  <si>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</si>
  <si>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</si>
  <si>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</si>
  <si>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</si>
  <si>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</si>
  <si>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</si>
  <si>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</si>
  <si>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</si>
  <si>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</si>
  <si>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</si>
  <si>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</si>
  <si>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</si>
  <si>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</si>
  <si>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</si>
  <si>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</si>
  <si>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</si>
  <si>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</si>
  <si>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</si>
  <si>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</si>
  <si>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</si>
  <si>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</si>
  <si>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</si>
  <si>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</si>
  <si>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</si>
  <si>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</si>
  <si>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</si>
  <si>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</si>
  <si>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</si>
  <si>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</si>
  <si>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</si>
  <si>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</si>
  <si>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</si>
  <si>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</si>
  <si>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</si>
  <si>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</si>
  <si>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</si>
  <si>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</si>
  <si>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</si>
  <si>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</si>
  <si>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</si>
  <si>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</si>
  <si>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</si>
  <si>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</si>
  <si>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</si>
  <si>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</si>
  <si>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</si>
  <si>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</si>
  <si>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</si>
  <si>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</si>
  <si>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</si>
  <si>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</si>
  <si>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</si>
  <si>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</si>
  <si>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</si>
  <si>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</si>
  <si>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</si>
  <si>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</si>
  <si>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</si>
  <si>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</si>
  <si>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</si>
  <si>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</si>
  <si>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</si>
  <si>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</si>
  <si>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</si>
  <si>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</si>
  <si>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</si>
  <si>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</si>
  <si>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</si>
  <si>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</si>
  <si>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</si>
  <si>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</si>
  <si>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</si>
  <si>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</si>
  <si>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</si>
  <si>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</si>
  <si>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</si>
  <si>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</si>
  <si>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</si>
  <si>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</si>
  <si>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</si>
  <si>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</si>
  <si>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</si>
  <si>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</si>
  <si>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</si>
  <si>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</si>
  <si>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</si>
  <si>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</si>
  <si>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</si>
  <si>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</si>
  <si>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</si>
  <si>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</si>
  <si>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</si>
  <si>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</si>
  <si>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</si>
  <si>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</si>
  <si>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</si>
  <si>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</si>
  <si>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</si>
  <si>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</si>
  <si>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</si>
  <si>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</si>
  <si>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</si>
  <si>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</si>
  <si>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</si>
  <si>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</si>
  <si>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</si>
  <si>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</si>
  <si>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</si>
  <si>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</si>
  <si>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</si>
  <si>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</si>
  <si>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</si>
  <si>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</si>
  <si>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</si>
  <si>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</si>
  <si>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</si>
  <si>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</si>
  <si>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</si>
  <si>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</si>
  <si>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</si>
  <si>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</si>
  <si>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</si>
  <si>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</si>
  <si>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</si>
  <si>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</si>
  <si>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</si>
  <si>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</si>
  <si>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</si>
  <si>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</si>
  <si>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</si>
  <si>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</si>
  <si>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</si>
  <si>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</si>
  <si>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</si>
  <si>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</si>
  <si>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</si>
  <si>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</si>
  <si>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</si>
  <si>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</si>
  <si>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</si>
  <si>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</si>
  <si>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</si>
  <si>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</si>
  <si>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</si>
  <si>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</si>
  <si>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</si>
  <si>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</si>
  <si>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</si>
  <si>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</si>
  <si>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</si>
  <si>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</si>
  <si>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</si>
  <si>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</si>
  <si>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</si>
  <si>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</si>
  <si>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</si>
  <si>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</si>
  <si>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</si>
  <si>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</si>
  <si>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</si>
  <si>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</si>
  <si>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</si>
  <si>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</si>
  <si>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</si>
  <si>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</si>
  <si>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</si>
  <si>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</si>
  <si>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</si>
  <si>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</si>
  <si>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</si>
  <si>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</si>
  <si>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</si>
  <si>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</si>
  <si>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</si>
  <si>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</si>
  <si>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</si>
  <si>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</si>
  <si>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</si>
  <si>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</si>
  <si>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</si>
  <si>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</si>
  <si>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</si>
  <si>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</si>
  <si>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</si>
  <si>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</si>
  <si>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</si>
  <si>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</si>
  <si>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</si>
  <si>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</si>
  <si>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</si>
  <si>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</si>
  <si>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</si>
  <si>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</si>
  <si>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</si>
  <si>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</si>
  <si>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</si>
  <si>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</si>
  <si>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</si>
  <si>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</si>
  <si>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</si>
  <si>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</si>
  <si>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</si>
  <si>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</si>
  <si>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</si>
  <si>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</si>
  <si>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</si>
  <si>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</si>
  <si>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</si>
  <si>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</si>
  <si>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</si>
  <si>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</si>
  <si>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</si>
  <si>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</si>
  <si>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</si>
  <si>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</si>
  <si>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</si>
  <si>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</si>
  <si>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</si>
  <si>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</si>
  <si>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</si>
  <si>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</si>
  <si>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</si>
  <si>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</si>
  <si>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</si>
  <si>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</si>
  <si>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</si>
  <si>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</si>
  <si>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</si>
  <si>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</si>
  <si>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</si>
  <si>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</si>
  <si>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</si>
  <si>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</si>
  <si>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</si>
  <si>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</si>
  <si>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</si>
  <si>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</si>
  <si>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</si>
  <si>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</si>
  <si>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</si>
  <si>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</si>
  <si>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</si>
  <si>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</si>
  <si>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</si>
  <si>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</si>
  <si>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</si>
  <si>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</si>
  <si>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</si>
  <si>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</si>
  <si>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</si>
  <si>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</si>
  <si>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</si>
  <si>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</si>
  <si>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</si>
  <si>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</si>
  <si>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</si>
  <si>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</si>
  <si>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</si>
  <si>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</si>
  <si>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</si>
  <si>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</si>
  <si>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</si>
  <si>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</si>
  <si>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</si>
  <si>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</si>
  <si>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</si>
  <si>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</si>
  <si>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</si>
  <si>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</si>
  <si>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</si>
  <si>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</si>
  <si>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</si>
  <si>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</si>
  <si>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</si>
  <si>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</si>
  <si>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</si>
  <si>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</si>
  <si>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</si>
  <si>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</si>
  <si>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</si>
  <si>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</si>
  <si>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</si>
  <si>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</si>
  <si>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</si>
  <si>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</si>
  <si>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</si>
  <si>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</si>
  <si>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</si>
  <si>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</si>
  <si>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</si>
  <si>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</si>
  <si>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</si>
  <si>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</si>
  <si>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</si>
  <si>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</si>
  <si>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</si>
  <si>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</si>
  <si>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</si>
  <si>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</si>
  <si>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</si>
  <si>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</si>
  <si>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</si>
  <si>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</si>
  <si>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</si>
  <si>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</si>
  <si>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</si>
  <si>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</si>
  <si>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</si>
  <si>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</si>
  <si>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</si>
  <si>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</si>
  <si>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</si>
  <si>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</si>
  <si>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</si>
  <si>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</si>
  <si>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</si>
  <si>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</si>
  <si>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</si>
  <si>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</si>
  <si>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</si>
  <si>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</si>
  <si>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</si>
  <si>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</si>
  <si>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</si>
  <si>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</si>
  <si>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</si>
  <si>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</si>
  <si>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</si>
  <si>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</si>
  <si>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</si>
  <si>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</si>
  <si>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</si>
  <si>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</si>
  <si>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</si>
  <si>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</si>
  <si>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</si>
  <si>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</si>
  <si>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</si>
  <si>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</si>
  <si>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</si>
  <si>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</si>
  <si>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</si>
  <si>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</si>
  <si>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</si>
  <si>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</si>
  <si>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</si>
  <si>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</si>
  <si>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</si>
  <si>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</si>
  <si>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</si>
  <si>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</si>
  <si>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</si>
  <si>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</si>
  <si>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</si>
  <si>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</si>
  <si>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</si>
  <si>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</si>
  <si>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</si>
  <si>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</si>
  <si>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</si>
  <si>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</si>
  <si>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</si>
  <si>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</si>
  <si>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</si>
  <si>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</si>
  <si>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</si>
  <si>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</si>
  <si>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</si>
  <si>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</si>
  <si>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</si>
  <si>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</si>
  <si>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</si>
  <si>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</si>
  <si>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</si>
  <si>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</si>
  <si>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</si>
  <si>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</si>
  <si>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</si>
  <si>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</si>
  <si>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</si>
  <si>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</si>
  <si>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</si>
  <si>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</si>
  <si>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</si>
  <si>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</si>
  <si>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</si>
  <si>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</si>
  <si>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</si>
  <si>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</si>
  <si>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</si>
  <si>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</si>
  <si>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</si>
  <si>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</si>
  <si>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</si>
  <si>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</si>
  <si>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</si>
  <si>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</si>
  <si>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</si>
  <si>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</si>
  <si>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</si>
  <si>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</si>
  <si>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</si>
  <si>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</si>
  <si>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</si>
  <si>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</si>
  <si>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</si>
  <si>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</si>
  <si>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</si>
  <si>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</si>
  <si>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</si>
  <si>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</si>
  <si>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</si>
  <si>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</si>
  <si>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</si>
  <si>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</si>
  <si>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</si>
  <si>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</si>
  <si>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</si>
  <si>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</si>
  <si>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</si>
  <si>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</si>
  <si>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</si>
  <si>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</si>
  <si>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</si>
  <si>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</si>
  <si>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</si>
  <si>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</si>
  <si>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</si>
  <si>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</si>
  <si>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</si>
  <si>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</si>
  <si>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</si>
  <si>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</si>
  <si>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</si>
  <si>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</si>
  <si>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</si>
  <si>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</si>
  <si>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</si>
  <si>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</si>
  <si>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</si>
  <si>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</si>
  <si>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</si>
  <si>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</si>
  <si>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</si>
  <si>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</si>
  <si>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</si>
  <si>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</si>
  <si>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</si>
  <si>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</si>
  <si>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</si>
  <si>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</si>
  <si>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</si>
  <si>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</si>
  <si>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</si>
  <si>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</si>
  <si>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</si>
  <si>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</si>
  <si>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</si>
  <si>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</si>
  <si>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</si>
  <si>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</si>
  <si>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</si>
  <si>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</si>
  <si>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</si>
  <si>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</si>
  <si>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</si>
  <si>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</si>
  <si>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</si>
  <si>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</si>
  <si>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</si>
  <si>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</si>
  <si>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</si>
  <si>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</si>
  <si>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</si>
  <si>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</si>
  <si>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</si>
  <si>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</si>
  <si>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</si>
  <si>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</si>
  <si>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</si>
  <si>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</si>
  <si>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</si>
  <si>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</si>
  <si>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</si>
  <si>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</si>
  <si>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</si>
  <si>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</si>
  <si>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</si>
  <si>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</si>
  <si>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</si>
  <si>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</si>
  <si>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</si>
  <si>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</si>
  <si>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</si>
  <si>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</si>
  <si>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</si>
  <si>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</si>
  <si>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</si>
  <si>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</si>
  <si>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</si>
  <si>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</si>
  <si>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</si>
  <si>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</si>
  <si>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</si>
  <si>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</si>
  <si>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</si>
  <si>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</si>
  <si>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</si>
  <si>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</si>
  <si>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</si>
  <si>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</si>
  <si>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</si>
  <si>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</si>
  <si>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</si>
  <si>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</si>
  <si>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</si>
  <si>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</si>
  <si>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</si>
  <si>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</si>
  <si>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</si>
  <si>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</si>
  <si>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</si>
  <si>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</si>
  <si>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</si>
  <si>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</si>
  <si>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</si>
  <si>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</si>
  <si>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</si>
  <si>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</si>
  <si>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</si>
  <si>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</si>
  <si>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</si>
  <si>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</si>
  <si>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</si>
  <si>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</si>
  <si>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</si>
  <si>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</si>
  <si>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</si>
  <si>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</si>
  <si>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</si>
  <si>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</si>
  <si>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</si>
  <si>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</si>
  <si>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</si>
  <si>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</si>
  <si>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</si>
  <si>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</si>
  <si>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</si>
  <si>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</si>
  <si>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</si>
  <si>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</si>
  <si>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</si>
  <si>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</si>
  <si>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</si>
  <si>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</si>
  <si>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</si>
  <si>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</si>
  <si>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</si>
  <si>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</si>
  <si>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</si>
  <si>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</si>
  <si>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</si>
  <si>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</si>
  <si>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</si>
  <si>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</si>
  <si>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</si>
  <si>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</si>
  <si>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</si>
  <si>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</si>
  <si>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</si>
  <si>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</si>
  <si>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</si>
  <si>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</si>
  <si>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</si>
  <si>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</si>
  <si>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</si>
  <si>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</si>
  <si>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</si>
  <si>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</si>
  <si>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</si>
  <si>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</si>
  <si>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</si>
  <si>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</si>
  <si>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</si>
  <si>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</si>
  <si>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</si>
  <si>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</si>
  <si>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</si>
  <si>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</si>
  <si>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</si>
  <si>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</si>
  <si>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</si>
  <si>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</si>
  <si>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</si>
  <si>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</si>
  <si>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</si>
  <si>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</si>
  <si>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</si>
  <si>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</si>
  <si>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</si>
  <si>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</si>
  <si>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</si>
  <si>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</si>
  <si>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</si>
  <si>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</si>
  <si>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</si>
  <si>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</si>
  <si>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</si>
  <si>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</si>
  <si>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</si>
  <si>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</si>
  <si>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</si>
  <si>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</si>
  <si>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</si>
  <si>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</si>
  <si>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</si>
  <si>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</si>
  <si>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</si>
  <si>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</si>
  <si>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</si>
  <si>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</si>
  <si>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</si>
  <si>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</si>
  <si>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</si>
  <si>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</si>
  <si>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</si>
  <si>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</si>
  <si>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</si>
  <si>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</si>
  <si>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</si>
  <si>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</si>
  <si>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</si>
  <si>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</si>
  <si>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</si>
  <si>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</si>
  <si>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</si>
  <si>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</si>
  <si>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</si>
  <si>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</si>
  <si>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</si>
  <si>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</si>
  <si>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</si>
  <si>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</si>
  <si>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</si>
  <si>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</si>
  <si>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</si>
  <si>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</si>
  <si>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</si>
  <si>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</si>
  <si>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</si>
  <si>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</si>
  <si>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</si>
  <si>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</si>
  <si>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</si>
  <si>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</si>
  <si>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</si>
  <si>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</si>
  <si>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</si>
  <si>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</si>
  <si>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</si>
  <si>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</si>
  <si>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</si>
  <si>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</si>
  <si>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</si>
  <si>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</si>
  <si>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</si>
  <si>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</si>
  <si>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</si>
  <si>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</si>
  <si>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</si>
  <si>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</si>
  <si>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</si>
  <si>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</si>
  <si>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</si>
  <si>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</si>
  <si>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</si>
  <si>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</si>
  <si>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</si>
  <si>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</si>
  <si>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</si>
  <si>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</si>
  <si>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</si>
  <si>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</si>
  <si>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</si>
  <si>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</si>
  <si>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</si>
  <si>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</si>
  <si>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</si>
  <si>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</si>
  <si>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</si>
  <si>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</si>
  <si>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</si>
  <si>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</si>
  <si>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</si>
  <si>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</si>
  <si>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</si>
  <si>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</si>
  <si>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</si>
  <si>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</si>
  <si>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</si>
  <si>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</si>
  <si>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</si>
  <si>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</si>
  <si>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</si>
  <si>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</si>
  <si>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</si>
  <si>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</si>
  <si>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</si>
  <si>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</si>
  <si>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</si>
  <si>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</si>
  <si>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</si>
  <si>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</si>
  <si>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</si>
  <si>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</si>
  <si>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</si>
  <si>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</si>
  <si>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</si>
  <si>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</si>
  <si>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</si>
  <si>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</si>
  <si>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</si>
  <si>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</si>
  <si>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</si>
  <si>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</si>
  <si>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</si>
  <si>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</si>
  <si>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</si>
  <si>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</si>
  <si>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</si>
  <si>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</si>
  <si>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</si>
  <si>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</si>
  <si>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</si>
  <si>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</si>
  <si>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</si>
  <si>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</si>
  <si>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</si>
  <si>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</si>
  <si>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</si>
  <si>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</si>
  <si>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</si>
  <si>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</si>
  <si>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</si>
  <si>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</si>
  <si>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</si>
  <si>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</si>
  <si>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</si>
  <si>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</si>
  <si>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</si>
  <si>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</si>
  <si>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</si>
  <si>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</si>
  <si>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</si>
  <si>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</si>
  <si>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</si>
  <si>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</si>
  <si>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</si>
  <si>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</si>
  <si>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</si>
  <si>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</si>
  <si>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</si>
  <si>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</si>
  <si>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</si>
  <si>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</si>
  <si>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</si>
  <si>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</si>
  <si>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</si>
  <si>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</si>
  <si>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</si>
  <si>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</si>
  <si>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</si>
  <si>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</si>
  <si>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</si>
  <si>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</si>
  <si>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</si>
  <si>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</si>
  <si>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</si>
  <si>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</si>
  <si>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</si>
  <si>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</si>
  <si>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</si>
  <si>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</si>
  <si>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</si>
  <si>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</si>
  <si>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</si>
  <si>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</si>
  <si>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</si>
  <si>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</si>
  <si>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</si>
  <si>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</si>
  <si>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</si>
  <si>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</si>
  <si>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</si>
  <si>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</si>
  <si>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</si>
  <si>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</si>
  <si>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</si>
  <si>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</si>
  <si>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</si>
  <si>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</si>
  <si>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</si>
  <si>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</si>
  <si>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</si>
  <si>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</si>
  <si>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</si>
  <si>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</si>
  <si>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</si>
  <si>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</si>
  <si>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</si>
  <si>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</si>
  <si>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</si>
  <si>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</si>
  <si>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</si>
  <si>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</si>
  <si>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</si>
  <si>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</si>
  <si>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</si>
  <si>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</si>
  <si>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</si>
  <si>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</si>
  <si>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</si>
  <si>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</si>
  <si>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</si>
  <si>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</si>
  <si>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</si>
  <si>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</si>
  <si>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</si>
  <si>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</si>
  <si>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</si>
  <si>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</si>
  <si>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</si>
  <si>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</si>
  <si>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</si>
  <si>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</si>
  <si>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</si>
  <si>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</si>
  <si>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</si>
  <si>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</si>
  <si>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</si>
  <si>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</si>
  <si>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</si>
  <si>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</si>
  <si>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</si>
  <si>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</si>
  <si>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</si>
  <si>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</si>
  <si>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</si>
  <si>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</si>
  <si>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</si>
  <si>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</si>
  <si>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</si>
  <si>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</si>
  <si>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</si>
  <si>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</si>
  <si>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</si>
  <si>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</si>
  <si>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</si>
  <si>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</si>
  <si>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</si>
  <si>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</si>
  <si>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</si>
  <si>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</si>
  <si>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</si>
  <si>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</si>
  <si>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</si>
  <si>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</si>
  <si>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</si>
  <si>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</si>
  <si>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</si>
  <si>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</si>
  <si>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</si>
  <si>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</si>
  <si>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</si>
  <si>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</si>
  <si>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</si>
  <si>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</si>
  <si>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</si>
  <si>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</si>
  <si>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</si>
  <si>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</si>
  <si>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</si>
  <si>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</si>
  <si>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</si>
  <si>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</si>
  <si>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</si>
  <si>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</si>
  <si>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</si>
  <si>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</si>
  <si>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</si>
  <si>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</si>
  <si>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</si>
  <si>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</si>
  <si>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</si>
  <si>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</si>
  <si>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</si>
  <si>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</si>
  <si>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</si>
  <si>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</si>
  <si>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</si>
  <si>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</si>
  <si>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</si>
  <si>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</si>
  <si>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</si>
  <si>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</si>
  <si>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</si>
  <si>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</si>
  <si>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</si>
  <si>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</si>
  <si>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</si>
  <si>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</si>
  <si>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</si>
  <si>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</si>
  <si>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</si>
  <si>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</si>
  <si>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</si>
  <si>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</si>
  <si>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</si>
  <si>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</si>
  <si>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</si>
  <si>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</si>
  <si>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</si>
  <si>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</si>
  <si>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</si>
  <si>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</si>
  <si>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</si>
  <si>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</si>
  <si>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</si>
  <si>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</si>
  <si>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</si>
  <si>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</si>
  <si>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</si>
  <si>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</si>
  <si>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</si>
  <si>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</si>
  <si>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</si>
  <si>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</si>
  <si>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</si>
  <si>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</si>
  <si>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</si>
  <si>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</si>
  <si>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</si>
  <si>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</si>
  <si>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</si>
  <si>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</si>
  <si>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</si>
  <si>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</si>
  <si>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</si>
  <si>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</si>
  <si>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</si>
  <si>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</si>
  <si>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</si>
  <si>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</si>
  <si>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</si>
  <si>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</si>
  <si>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</si>
  <si>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</si>
  <si>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</si>
  <si>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</si>
  <si>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</si>
  <si>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</si>
  <si>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</si>
  <si>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</si>
  <si>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</si>
  <si>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</si>
  <si>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</si>
  <si>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</si>
  <si>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</si>
  <si>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</si>
  <si>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</si>
  <si>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</si>
  <si>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</si>
  <si>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</si>
  <si>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</si>
  <si>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</si>
  <si>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</si>
  <si>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</si>
  <si>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</si>
  <si>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</si>
  <si>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</si>
  <si>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</si>
  <si>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</si>
  <si>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</si>
  <si>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</si>
  <si>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</si>
  <si>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</si>
  <si>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</si>
  <si>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</si>
  <si>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</si>
  <si>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</si>
  <si>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</si>
  <si>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</si>
  <si>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</si>
  <si>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</si>
  <si>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</si>
  <si>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</si>
  <si>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</si>
  <si>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</si>
  <si>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</si>
  <si>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</si>
  <si>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</si>
  <si>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</si>
  <si>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</si>
  <si>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</si>
  <si>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</si>
  <si>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</si>
  <si>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</si>
  <si>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</si>
  <si>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</si>
  <si>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</si>
  <si>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</si>
  <si>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</si>
  <si>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</si>
  <si>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</si>
  <si>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</si>
  <si>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</si>
  <si>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</si>
  <si>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</si>
  <si>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</si>
  <si>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</si>
  <si>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</si>
  <si>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</si>
  <si>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</si>
  <si>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</si>
  <si>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</si>
  <si>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</si>
  <si>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</si>
  <si>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</si>
  <si>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</si>
  <si>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</si>
  <si>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</si>
  <si>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</si>
  <si>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</si>
  <si>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</si>
  <si>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</si>
  <si>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</si>
  <si>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</si>
  <si>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</si>
  <si>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</si>
  <si>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</si>
  <si>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</si>
  <si>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</si>
  <si>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</si>
  <si>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</si>
  <si>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</si>
  <si>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</si>
  <si>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</si>
  <si>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</si>
  <si>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</si>
  <si>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</si>
  <si>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</si>
  <si>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</si>
  <si>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</si>
  <si>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</si>
  <si>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</si>
  <si>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</si>
  <si>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</si>
  <si>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</si>
  <si>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</si>
  <si>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</si>
  <si>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</si>
  <si>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</si>
  <si>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</si>
  <si>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</si>
  <si>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</si>
  <si>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</si>
  <si>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</si>
  <si>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</si>
  <si>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</si>
  <si>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</si>
  <si>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</si>
  <si>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</si>
  <si>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</si>
  <si>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</si>
  <si>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</si>
  <si>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</si>
  <si>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</si>
  <si>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</si>
  <si>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</si>
  <si>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</si>
  <si>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</si>
  <si>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</si>
  <si>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</si>
  <si>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</si>
  <si>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</si>
  <si>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</si>
  <si>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</si>
  <si>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</si>
  <si>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</si>
  <si>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</si>
  <si>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</si>
  <si>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</si>
  <si>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</si>
  <si>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</si>
  <si>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</si>
  <si>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</si>
  <si>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</si>
  <si>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</si>
  <si>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</si>
  <si>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</si>
  <si>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</si>
  <si>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</si>
  <si>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</si>
  <si>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</si>
  <si>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</si>
  <si>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</si>
  <si>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</si>
  <si>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</si>
  <si>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</si>
  <si>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</si>
  <si>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</si>
  <si>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</si>
  <si>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</si>
  <si>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</si>
  <si>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</si>
  <si>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</si>
  <si>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</si>
  <si>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</si>
  <si>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</si>
  <si>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</si>
  <si>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</si>
  <si>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</si>
  <si>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</si>
  <si>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</si>
  <si>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</si>
  <si>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</si>
  <si>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</si>
  <si>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</si>
  <si>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</si>
  <si>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</si>
  <si>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</si>
  <si>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</si>
  <si>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</si>
  <si>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</si>
  <si>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</si>
  <si>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</si>
  <si>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</si>
  <si>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</si>
  <si>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</si>
  <si>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</si>
  <si>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</si>
  <si>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</si>
  <si>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</si>
  <si>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</si>
  <si>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</si>
  <si>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</si>
  <si>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</si>
  <si>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</si>
  <si>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</si>
  <si>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</si>
  <si>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</si>
  <si>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</si>
  <si>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</si>
  <si>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</si>
  <si>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</si>
  <si>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</si>
  <si>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</si>
  <si>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</si>
  <si>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</si>
  <si>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</si>
  <si>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</si>
  <si>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</si>
  <si>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</si>
  <si>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</si>
  <si>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</si>
  <si>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</si>
  <si>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</si>
  <si>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</si>
  <si>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</si>
  <si>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</si>
  <si>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</si>
  <si>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</si>
  <si>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</si>
  <si>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</si>
  <si>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</si>
  <si>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</si>
  <si>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</si>
  <si>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</si>
  <si>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</si>
  <si>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</si>
  <si>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</si>
  <si>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</si>
  <si>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</si>
  <si>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</si>
  <si>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</si>
  <si>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</si>
  <si>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</si>
  <si>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</si>
  <si>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</si>
  <si>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</si>
  <si>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</si>
  <si>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</si>
  <si>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</si>
  <si>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</si>
  <si>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</si>
  <si>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</si>
  <si>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</si>
  <si>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</si>
  <si>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</si>
  <si>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</si>
  <si>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</si>
  <si>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</si>
  <si>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</si>
  <si>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</si>
  <si>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</si>
  <si>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</si>
  <si>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</si>
  <si>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</si>
  <si>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</si>
  <si>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</si>
  <si>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</si>
  <si>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</si>
  <si>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</si>
  <si>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</si>
  <si>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</si>
  <si>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</si>
  <si>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</si>
  <si>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</si>
  <si>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</si>
  <si>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</si>
  <si>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</si>
  <si>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</si>
  <si>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</si>
  <si>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</si>
  <si>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</si>
  <si>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</si>
  <si>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</si>
  <si>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</si>
  <si>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</si>
  <si>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</si>
  <si>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</si>
  <si>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</si>
  <si>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</si>
  <si>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</si>
  <si>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</si>
  <si>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</si>
  <si>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</si>
  <si>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</si>
  <si>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</si>
  <si>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</si>
  <si>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</si>
  <si>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</si>
  <si>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</si>
  <si>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</si>
  <si>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</si>
  <si>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</si>
  <si>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</si>
  <si>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</si>
  <si>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</si>
  <si>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</si>
  <si>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</si>
  <si>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</si>
  <si>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</si>
  <si>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</si>
  <si>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</si>
  <si>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</si>
  <si>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</si>
  <si>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</si>
  <si>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</si>
  <si>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</si>
  <si>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</si>
  <si>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</si>
  <si>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</si>
  <si>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</si>
  <si>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</si>
  <si>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</si>
  <si>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</si>
  <si>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</si>
  <si>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</si>
  <si>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</si>
  <si>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</si>
  <si>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</si>
  <si>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</si>
  <si>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</si>
  <si>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</si>
  <si>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</si>
  <si>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</si>
  <si>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</si>
  <si>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</si>
  <si>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</si>
  <si>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</si>
  <si>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</si>
  <si>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</si>
  <si>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</si>
  <si>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</si>
  <si>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</si>
  <si>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</si>
  <si>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</si>
  <si>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</si>
  <si>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</si>
  <si>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</si>
  <si>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</si>
  <si>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</si>
  <si>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</si>
  <si>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</si>
  <si>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</si>
  <si>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</si>
  <si>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</si>
  <si>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</si>
  <si>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</si>
  <si>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</si>
  <si>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</si>
  <si>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</si>
  <si>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</si>
  <si>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</si>
  <si>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</si>
  <si>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</si>
  <si>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</si>
  <si>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</si>
  <si>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</si>
  <si>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</si>
  <si>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</si>
  <si>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</si>
  <si>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</si>
  <si>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</si>
  <si>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</si>
  <si>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</si>
  <si>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</si>
  <si>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</si>
  <si>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</si>
  <si>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</si>
  <si>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</si>
  <si>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</si>
  <si>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</si>
  <si>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</si>
  <si>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</si>
  <si>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</si>
  <si>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</si>
  <si>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</si>
  <si>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</si>
  <si>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</si>
  <si>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</si>
  <si>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</si>
  <si>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</si>
  <si>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</si>
  <si>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</si>
  <si>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</si>
  <si>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</si>
  <si>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</si>
  <si>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</si>
  <si>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</si>
  <si>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</si>
  <si>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</si>
  <si>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</si>
  <si>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</si>
  <si>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</si>
  <si>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</si>
  <si>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</si>
  <si>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</si>
  <si>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</si>
  <si>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</si>
  <si>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</si>
  <si>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</si>
  <si>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</si>
  <si>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</si>
  <si>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</si>
  <si>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</si>
  <si>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</si>
  <si>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</si>
  <si>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</si>
  <si>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</si>
  <si>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</si>
  <si>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</si>
  <si>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</si>
  <si>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</si>
  <si>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</si>
  <si>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</si>
  <si>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</si>
  <si>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</si>
  <si>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</si>
  <si>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</si>
  <si>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</si>
  <si>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</si>
  <si>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</si>
  <si>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</si>
  <si>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</si>
  <si>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</si>
  <si>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</si>
  <si>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</si>
  <si>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</si>
  <si>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</si>
  <si>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</si>
  <si>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</si>
  <si>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</si>
  <si>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</si>
  <si>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</si>
  <si>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</si>
  <si>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</si>
  <si>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</si>
  <si>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</si>
  <si>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</si>
  <si>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</si>
  <si>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</si>
  <si>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</si>
  <si>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</si>
  <si>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</si>
  <si>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</si>
  <si>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</si>
  <si>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</si>
  <si>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</si>
  <si>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</si>
  <si>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</si>
  <si>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</si>
  <si>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</si>
  <si>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</si>
  <si>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</si>
  <si>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</si>
  <si>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</si>
  <si>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</si>
  <si>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</si>
  <si>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</si>
  <si>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</si>
  <si>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</si>
  <si>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</si>
  <si>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</si>
  <si>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</si>
  <si>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</si>
  <si>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</si>
  <si>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</si>
  <si>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</si>
  <si>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</si>
  <si>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</si>
  <si>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</si>
  <si>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</si>
  <si>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</si>
  <si>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</si>
  <si>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</si>
  <si>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</si>
  <si>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</si>
  <si>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</si>
  <si>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</si>
  <si>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</si>
  <si>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</si>
  <si>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</si>
  <si>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</si>
  <si>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</si>
  <si>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</si>
  <si>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</si>
  <si>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</si>
  <si>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</si>
  <si>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</si>
  <si>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</si>
  <si>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</si>
  <si>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</si>
  <si>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</si>
  <si>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</si>
  <si>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</si>
  <si>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</si>
  <si>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</si>
  <si>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</si>
  <si>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</si>
  <si>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</si>
  <si>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</si>
  <si>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</si>
  <si>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</si>
  <si>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</si>
  <si>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</si>
  <si>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</si>
  <si>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</si>
  <si>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</si>
  <si>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</si>
  <si>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</si>
  <si>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</si>
  <si>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</si>
  <si>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</si>
  <si>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</si>
  <si>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</si>
  <si>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</si>
  <si>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</si>
  <si>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</si>
  <si>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</si>
  <si>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</si>
  <si>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</si>
  <si>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</si>
  <si>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</si>
  <si>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</si>
  <si>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</si>
  <si>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</si>
  <si>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</si>
  <si>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</si>
  <si>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</si>
  <si>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</si>
  <si>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</si>
  <si>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</si>
  <si>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</si>
  <si>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</si>
  <si>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</si>
  <si>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</si>
  <si>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</si>
  <si>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</si>
  <si>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</si>
  <si>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</si>
  <si>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</si>
  <si>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</si>
  <si>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</si>
  <si>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</si>
  <si>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</si>
  <si>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</si>
  <si>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</si>
  <si>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</si>
  <si>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</si>
  <si>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</si>
  <si>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</si>
  <si>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</si>
  <si>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</si>
  <si>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</si>
  <si>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</si>
  <si>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</si>
  <si>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</si>
  <si>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</si>
  <si>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</si>
  <si>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</si>
  <si>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</si>
  <si>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</si>
  <si>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</si>
  <si>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</si>
  <si>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</si>
  <si>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</si>
  <si>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</si>
  <si>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</si>
  <si>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</si>
  <si>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</si>
  <si>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</si>
  <si>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</si>
  <si>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</si>
  <si>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</si>
  <si>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</si>
  <si>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</si>
  <si>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</si>
  <si>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</si>
  <si>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</si>
  <si>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</si>
  <si>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</si>
  <si>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</si>
  <si>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</si>
  <si>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</si>
  <si>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</si>
  <si>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</si>
  <si>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</si>
  <si>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</si>
  <si>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</si>
  <si>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</si>
  <si>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</si>
  <si>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</si>
  <si>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</si>
  <si>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</si>
  <si>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</si>
  <si>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</si>
  <si>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</si>
  <si>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</si>
  <si>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</si>
  <si>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</si>
  <si>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</si>
  <si>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</si>
  <si>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</si>
  <si>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</si>
  <si>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</si>
  <si>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</si>
  <si>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</si>
  <si>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</si>
  <si>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</si>
  <si>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</si>
  <si>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</si>
  <si>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</si>
  <si>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</si>
  <si>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</si>
  <si>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</si>
  <si>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</si>
  <si>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</si>
  <si>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</si>
  <si>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</si>
  <si>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</si>
  <si>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</si>
  <si>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</si>
  <si>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</si>
  <si>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</si>
  <si>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</si>
  <si>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</si>
  <si>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</si>
  <si>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</si>
  <si>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</si>
  <si>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</si>
  <si>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</si>
  <si>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</si>
  <si>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</si>
  <si>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</si>
  <si>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</si>
  <si>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</si>
  <si>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</si>
  <si>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</si>
  <si>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</si>
  <si>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</si>
  <si>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</si>
  <si>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</si>
  <si>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</si>
  <si>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</si>
  <si>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</si>
  <si>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</si>
  <si>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</si>
  <si>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</si>
  <si>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</si>
  <si>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</si>
  <si>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</si>
  <si>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</si>
  <si>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</si>
  <si>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</si>
  <si>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</si>
  <si>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</si>
  <si>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</si>
  <si>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</si>
  <si>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</si>
  <si>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</si>
  <si>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</si>
  <si>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</si>
  <si>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</si>
  <si>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</si>
  <si>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</si>
  <si>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</si>
  <si>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</si>
  <si>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</si>
  <si>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</si>
  <si>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</si>
  <si>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</si>
  <si>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</si>
  <si>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</si>
  <si>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</si>
  <si>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</si>
  <si>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</si>
  <si>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</si>
  <si>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</si>
  <si>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</si>
  <si>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</si>
  <si>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</si>
  <si>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</si>
  <si>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</si>
  <si>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</si>
  <si>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</si>
  <si>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</si>
  <si>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</si>
  <si>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</si>
  <si>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</si>
  <si>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</si>
  <si>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</si>
  <si>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</si>
  <si>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</si>
  <si>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</si>
  <si>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</si>
  <si>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</si>
  <si>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</si>
  <si>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</si>
  <si>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</si>
  <si>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</si>
  <si>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</si>
  <si>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</si>
  <si>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</si>
  <si>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</si>
  <si>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</si>
  <si>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</si>
  <si>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</si>
  <si>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</si>
  <si>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</si>
  <si>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</si>
  <si>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</si>
  <si>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</si>
  <si>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</si>
  <si>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</si>
  <si>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</si>
  <si>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</si>
  <si>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</si>
  <si>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</si>
  <si>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</si>
  <si>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</si>
  <si>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</si>
  <si>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</si>
  <si>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</si>
  <si>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</si>
  <si>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</si>
  <si>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</si>
  <si>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</si>
  <si>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</si>
  <si>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</si>
  <si>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</si>
  <si>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</si>
  <si>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</si>
  <si>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</si>
  <si>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</si>
  <si>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</si>
  <si>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</si>
  <si>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</si>
  <si>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</si>
  <si>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</si>
  <si>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</si>
  <si>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</si>
  <si>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</si>
  <si>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</si>
  <si>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</si>
  <si>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</si>
  <si>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</si>
  <si>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</si>
  <si>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</si>
  <si>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</si>
  <si>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</si>
  <si>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</si>
  <si>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</si>
  <si>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</si>
  <si>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</si>
  <si>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</si>
  <si>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</si>
  <si>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</si>
  <si>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</si>
  <si>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</si>
  <si>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</si>
  <si>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</si>
  <si>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</si>
  <si>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</si>
  <si>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</si>
  <si>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</si>
  <si>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</si>
  <si>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</si>
  <si>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</si>
  <si>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</si>
  <si>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</si>
  <si>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</si>
  <si>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</si>
  <si>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</si>
  <si>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</si>
  <si>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</si>
  <si>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</si>
  <si>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</si>
  <si>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</si>
  <si>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</si>
  <si>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</si>
  <si>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</si>
  <si>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</si>
  <si>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</si>
  <si>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</si>
  <si>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</si>
  <si>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</si>
  <si>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</si>
  <si>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</si>
  <si>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</si>
  <si>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</si>
  <si>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</si>
  <si>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</si>
  <si>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</si>
  <si>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</si>
  <si>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</si>
  <si>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</si>
  <si>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</si>
  <si>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</si>
  <si>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</si>
  <si>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</si>
  <si>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</si>
  <si>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</si>
  <si>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</si>
  <si>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</si>
  <si>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</si>
  <si>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</si>
  <si>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</si>
  <si>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</si>
  <si>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</si>
  <si>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</si>
  <si>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</si>
  <si>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</si>
  <si>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</si>
  <si>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</si>
  <si>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</si>
  <si>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</si>
  <si>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</si>
  <si>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</si>
  <si>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</si>
  <si>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</si>
  <si>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</si>
  <si>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</si>
  <si>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</si>
  <si>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</si>
  <si>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</si>
  <si>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</si>
  <si>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</si>
  <si>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</si>
  <si>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</si>
  <si>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</si>
  <si>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</si>
  <si>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</si>
  <si>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</si>
  <si>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</si>
  <si>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</si>
  <si>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</si>
  <si>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</si>
  <si>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</si>
  <si>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</si>
  <si>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</si>
  <si>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</si>
  <si>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</si>
  <si>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</si>
  <si>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</si>
  <si>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</si>
  <si>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</si>
  <si>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</si>
  <si>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</si>
  <si>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</si>
  <si>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</si>
  <si>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</si>
  <si>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</si>
  <si>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</si>
  <si>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</si>
  <si>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</si>
  <si>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</si>
  <si>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</si>
  <si>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</si>
  <si>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</si>
  <si>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</si>
  <si>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</si>
  <si>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</si>
  <si>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</si>
  <si>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</si>
  <si>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</si>
  <si>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</si>
  <si>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</si>
  <si>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</si>
  <si>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</si>
  <si>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</si>
  <si>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</si>
  <si>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</si>
  <si>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</si>
  <si>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</si>
  <si>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</si>
  <si>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</si>
  <si>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</si>
  <si>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</si>
  <si>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</si>
  <si>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</si>
  <si>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</si>
  <si>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</si>
  <si>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</si>
  <si>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</si>
  <si>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</si>
  <si>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</si>
  <si>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</si>
  <si>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</si>
  <si>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</si>
  <si>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</si>
  <si>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</si>
  <si>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</si>
  <si>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</si>
  <si>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</si>
  <si>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</si>
  <si>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</si>
  <si>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</si>
  <si>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</si>
  <si>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</si>
  <si>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</si>
  <si>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</si>
  <si>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</si>
  <si>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</si>
  <si>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</si>
  <si>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</si>
  <si>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</si>
  <si>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</si>
  <si>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</si>
  <si>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</si>
  <si>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</si>
  <si>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</si>
  <si>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</si>
  <si>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</si>
  <si>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</si>
  <si>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</si>
  <si>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</si>
  <si>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</si>
  <si>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</si>
  <si>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</si>
  <si>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</si>
  <si>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</si>
  <si>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</si>
  <si>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</si>
  <si>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</si>
  <si>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</si>
  <si>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</si>
  <si>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</si>
  <si>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</si>
  <si>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</si>
  <si>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</si>
  <si>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</si>
  <si>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</si>
  <si>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</si>
  <si>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</si>
  <si>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</si>
  <si>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</si>
  <si>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</si>
  <si>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</si>
  <si>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</si>
  <si>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</si>
  <si>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</si>
  <si>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</si>
  <si>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</si>
  <si>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</si>
  <si>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</si>
  <si>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</si>
  <si>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</si>
  <si>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</si>
  <si>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</si>
  <si>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</si>
  <si>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</si>
  <si>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</si>
  <si>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</si>
  <si>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</si>
  <si>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</si>
  <si>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</si>
  <si>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</si>
  <si>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</si>
  <si>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</si>
  <si>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</si>
  <si>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</si>
  <si>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</si>
  <si>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</si>
  <si>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</si>
  <si>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</si>
  <si>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</si>
  <si>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</si>
  <si>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</si>
  <si>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</si>
  <si>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</si>
  <si>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</si>
  <si>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</si>
  <si>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</si>
  <si>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</si>
  <si>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</si>
  <si>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</si>
  <si>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</si>
  <si>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</si>
  <si>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</si>
  <si>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</si>
  <si>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</si>
  <si>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</si>
  <si>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</si>
  <si>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</si>
  <si>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</si>
  <si>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</si>
  <si>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</si>
  <si>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</si>
  <si>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</si>
  <si>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</si>
  <si>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</si>
  <si>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</si>
  <si>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</si>
  <si>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</si>
  <si>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</si>
  <si>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</si>
  <si>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</si>
  <si>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</si>
  <si>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</si>
  <si>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</si>
  <si>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</si>
  <si>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</si>
  <si>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</si>
  <si>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</si>
  <si>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</si>
  <si>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</si>
  <si>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</si>
  <si>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</si>
  <si>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</si>
  <si>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</si>
  <si>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</si>
  <si>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</si>
  <si>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</si>
  <si>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</si>
  <si>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</si>
  <si>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</si>
  <si>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</si>
  <si>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</si>
  <si>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</si>
  <si>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</si>
  <si>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</si>
  <si>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</si>
  <si>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</si>
  <si>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</si>
  <si>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</si>
  <si>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</si>
  <si>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</si>
  <si>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</si>
  <si>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</si>
  <si>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</si>
  <si>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</si>
  <si>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</si>
  <si>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</si>
  <si>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</si>
  <si>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</si>
  <si>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</si>
  <si>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</si>
  <si>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</si>
  <si>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</si>
  <si>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</si>
  <si>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</si>
  <si>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</si>
  <si>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</si>
  <si>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</si>
  <si>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</si>
  <si>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</si>
  <si>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</si>
  <si>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</si>
  <si>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</si>
  <si>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</si>
  <si>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</si>
  <si>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</si>
  <si>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</si>
  <si>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</si>
  <si>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</si>
  <si>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</si>
  <si>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</si>
  <si>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</si>
  <si>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</si>
  <si>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</si>
  <si>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</si>
  <si>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</si>
  <si>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</si>
  <si>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</si>
  <si>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</si>
  <si>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</si>
  <si>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</si>
  <si>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</si>
  <si>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</si>
  <si>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</si>
  <si>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</si>
  <si>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</si>
  <si>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</si>
  <si>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</si>
  <si>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</si>
  <si>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</si>
  <si>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</si>
  <si>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</si>
  <si>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</si>
  <si>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</si>
  <si>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</si>
  <si>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</si>
  <si>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</si>
  <si>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</si>
  <si>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</si>
  <si>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</si>
  <si>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</si>
  <si>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</si>
  <si>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</si>
  <si>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</si>
  <si>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</si>
  <si>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</si>
  <si>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</si>
  <si>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</si>
  <si>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</si>
  <si>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</si>
  <si>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</si>
  <si>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</si>
  <si>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</si>
  <si>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</si>
  <si>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</si>
  <si>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</si>
  <si>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</si>
  <si>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</si>
  <si>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</si>
  <si>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</si>
  <si>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</si>
  <si>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</si>
  <si>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</si>
  <si>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</si>
  <si>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</si>
  <si>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</si>
  <si>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</si>
  <si>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</si>
  <si>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</si>
  <si>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</si>
  <si>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</si>
  <si>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</si>
  <si>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</si>
  <si>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</si>
  <si>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</si>
  <si>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</si>
  <si>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</si>
  <si>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</si>
  <si>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</si>
  <si>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</si>
  <si>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</si>
  <si>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</si>
  <si>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</si>
  <si>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</si>
  <si>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</si>
  <si>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</si>
  <si>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</si>
  <si>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</si>
  <si>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</si>
  <si>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</si>
  <si>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</si>
  <si>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</si>
  <si>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</si>
  <si>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</si>
  <si>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</si>
  <si>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</si>
  <si>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</si>
  <si>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</si>
  <si>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</si>
  <si>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</si>
  <si>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</si>
  <si>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</si>
  <si>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</si>
  <si>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</si>
  <si>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</si>
  <si>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</si>
  <si>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</si>
  <si>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</si>
  <si>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</si>
  <si>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</si>
  <si>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</si>
  <si>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</si>
  <si>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</si>
  <si>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</si>
  <si>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</si>
  <si>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</si>
  <si>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</si>
  <si>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</si>
  <si>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</si>
  <si>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</si>
  <si>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</si>
  <si>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</si>
  <si>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</si>
  <si>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</si>
  <si>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</si>
  <si>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</si>
  <si>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</si>
  <si>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</si>
  <si>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</si>
  <si>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</si>
  <si>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</si>
  <si>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</si>
  <si>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</si>
  <si>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</si>
  <si>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</si>
  <si>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</si>
  <si>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</si>
  <si>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</si>
  <si>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</si>
  <si>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</si>
  <si>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</si>
  <si>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</si>
  <si>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</si>
  <si>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</si>
  <si>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</si>
  <si>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</si>
  <si>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</si>
  <si>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</si>
  <si>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</si>
  <si>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</si>
  <si>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</si>
  <si>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</si>
  <si>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</si>
  <si>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</si>
  <si>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</si>
  <si>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</si>
  <si>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</si>
  <si>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</si>
  <si>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</si>
  <si>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</si>
  <si>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</si>
  <si>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</si>
  <si>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</si>
  <si>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</si>
  <si>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</si>
  <si>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</si>
  <si>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</si>
  <si>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</si>
  <si>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</si>
  <si>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</si>
  <si>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</si>
  <si>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</si>
  <si>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</si>
  <si>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</si>
  <si>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</si>
  <si>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</si>
  <si>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</si>
  <si>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</si>
  <si>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</si>
  <si>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</si>
  <si>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</si>
  <si>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</si>
  <si>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</si>
  <si>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</si>
  <si>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</si>
  <si>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</si>
  <si>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</si>
  <si>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</si>
  <si>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</si>
  <si>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</si>
  <si>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</si>
  <si>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</si>
  <si>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</si>
  <si>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</si>
  <si>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</si>
  <si>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</si>
  <si>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</si>
  <si>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</si>
  <si>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</si>
  <si>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</si>
  <si>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</si>
  <si>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</si>
  <si>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</si>
  <si>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</si>
  <si>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</si>
  <si>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</si>
  <si>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</si>
  <si>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</si>
  <si>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</si>
  <si>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</si>
  <si>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</si>
  <si>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</si>
  <si>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</si>
  <si>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</si>
  <si>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</si>
  <si>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</si>
  <si>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</si>
  <si>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</si>
  <si>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</si>
  <si>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</si>
  <si>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</si>
  <si>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</si>
  <si>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</si>
  <si>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</si>
  <si>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</si>
  <si>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</si>
  <si>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</si>
  <si>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</si>
  <si>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</si>
  <si>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</si>
  <si>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</si>
  <si>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</si>
  <si>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</si>
  <si>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</si>
  <si>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</si>
  <si>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</si>
  <si>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</si>
  <si>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</si>
  <si>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</si>
  <si>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</si>
  <si>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</si>
  <si>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</si>
  <si>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</si>
  <si>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</si>
  <si>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</si>
  <si>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</si>
  <si>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</si>
  <si>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</si>
  <si>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</si>
  <si>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</si>
  <si>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</si>
  <si>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</si>
  <si>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</si>
  <si>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</si>
  <si>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</si>
  <si>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</si>
  <si>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</si>
  <si>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</si>
  <si>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</si>
  <si>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</si>
  <si>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</si>
  <si>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</si>
  <si>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</si>
  <si>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</si>
  <si>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</si>
  <si>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</si>
  <si>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</si>
  <si>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</si>
  <si>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</si>
  <si>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</si>
  <si>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</si>
  <si>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</si>
  <si>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</si>
  <si>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</si>
  <si>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</si>
  <si>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</si>
  <si>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</si>
  <si>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</si>
  <si>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</si>
  <si>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</si>
  <si>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</si>
  <si>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</si>
  <si>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</si>
  <si>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</si>
  <si>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</si>
  <si>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</si>
  <si>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</si>
  <si>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</si>
  <si>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</si>
  <si>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</si>
  <si>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</si>
  <si>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</si>
  <si>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</si>
  <si>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</si>
  <si>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</si>
  <si>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</si>
  <si>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</si>
  <si>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</si>
  <si>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</si>
  <si>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</si>
  <si>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</si>
  <si>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</si>
  <si>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</si>
  <si>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</si>
  <si>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</si>
  <si>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</si>
  <si>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</si>
  <si>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</si>
  <si>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</si>
  <si>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</si>
  <si>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</si>
  <si>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</si>
  <si>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</si>
  <si>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</si>
  <si>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</si>
  <si>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</si>
  <si>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</si>
  <si>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</si>
  <si>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</si>
  <si>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</si>
  <si>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</si>
  <si>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</si>
  <si>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</si>
  <si>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</si>
  <si>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</si>
  <si>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</si>
  <si>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</si>
  <si>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</si>
  <si>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</si>
  <si>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</si>
  <si>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</si>
  <si>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</si>
  <si>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</si>
  <si>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</si>
  <si>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</si>
  <si>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</si>
  <si>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</si>
  <si>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</si>
  <si>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</si>
  <si>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</si>
  <si>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</si>
  <si>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</si>
  <si>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</si>
  <si>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</si>
  <si>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</si>
  <si>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</si>
  <si>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</si>
  <si>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</si>
  <si>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</si>
  <si>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</si>
  <si>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</si>
  <si>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</si>
  <si>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</si>
  <si>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</si>
  <si>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</si>
  <si>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</si>
  <si>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</si>
  <si>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</si>
  <si>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</si>
  <si>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</si>
  <si>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</si>
  <si>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</si>
  <si>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</si>
  <si>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</si>
  <si>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</si>
  <si>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</si>
  <si>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</si>
  <si>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</si>
  <si>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</si>
  <si>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</si>
  <si>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</si>
  <si>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</si>
  <si>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</si>
  <si>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</si>
  <si>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</si>
  <si>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</si>
  <si>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</si>
  <si>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</si>
  <si>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</si>
  <si>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</si>
  <si>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</si>
  <si>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</si>
  <si>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</si>
  <si>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</si>
  <si>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</si>
  <si>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</si>
  <si>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</si>
  <si>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</si>
  <si>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</si>
  <si>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</si>
  <si>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</si>
  <si>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</si>
  <si>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</si>
  <si>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</si>
  <si>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</si>
  <si>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</si>
  <si>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</si>
  <si>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</si>
  <si>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</si>
  <si>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</si>
  <si>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</si>
  <si>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</si>
  <si>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</si>
  <si>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</si>
  <si>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</si>
  <si>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</si>
  <si>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</si>
  <si>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</si>
  <si>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</si>
  <si>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</si>
  <si>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</si>
  <si>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</si>
  <si>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</si>
  <si>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</si>
  <si>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</si>
  <si>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</si>
  <si>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</si>
  <si>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</si>
  <si>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</si>
  <si>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</si>
  <si>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</si>
  <si>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</si>
  <si>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</si>
  <si>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</si>
  <si>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</si>
  <si>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</si>
  <si>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</si>
  <si>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</si>
  <si>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</si>
  <si>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</si>
  <si>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</si>
  <si>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</si>
  <si>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</si>
  <si>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</si>
  <si>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</si>
  <si>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</si>
  <si>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</si>
  <si>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</si>
  <si>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</si>
  <si>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</si>
  <si>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</si>
  <si>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</si>
  <si>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</si>
  <si>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</si>
  <si>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</si>
  <si>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</si>
  <si>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</si>
  <si>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</si>
  <si>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</si>
  <si>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</si>
  <si>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</si>
  <si>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</si>
  <si>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</si>
  <si>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</si>
  <si>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</si>
  <si>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</si>
  <si>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</si>
  <si>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</si>
  <si>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</si>
  <si>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</si>
  <si>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</si>
  <si>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</si>
  <si>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</si>
  <si>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</si>
  <si>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</si>
  <si>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</si>
  <si>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</si>
  <si>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</si>
  <si>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</si>
  <si>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</si>
  <si>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</si>
  <si>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</si>
  <si>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</si>
  <si>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</si>
  <si>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</si>
  <si>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</si>
  <si>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</si>
  <si>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</si>
  <si>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</si>
  <si>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</si>
  <si>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</si>
  <si>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</si>
  <si>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</si>
  <si>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</si>
  <si>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</si>
  <si>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</si>
  <si>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</si>
  <si>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</si>
  <si>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</si>
  <si>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</si>
  <si>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</si>
  <si>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</si>
  <si>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</si>
  <si>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</si>
  <si>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</si>
  <si>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</si>
  <si>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</si>
  <si>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</si>
  <si>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</si>
  <si>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</si>
  <si>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</si>
  <si>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</si>
  <si>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</si>
  <si>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</si>
  <si>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</si>
  <si>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</si>
  <si>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</si>
  <si>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</si>
  <si>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</si>
  <si>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</si>
  <si>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</si>
  <si>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</si>
  <si>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</si>
  <si>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</si>
  <si>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</si>
  <si>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</si>
  <si>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</si>
  <si>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</si>
  <si>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</si>
  <si>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</si>
  <si>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</si>
  <si>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</si>
  <si>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</si>
  <si>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</si>
  <si>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</si>
  <si>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</si>
  <si>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</si>
  <si>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</si>
  <si>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</si>
  <si>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</si>
  <si>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</si>
  <si>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</si>
  <si>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</si>
  <si>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</si>
  <si>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</si>
  <si>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</si>
  <si>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</si>
  <si>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</si>
  <si>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</si>
  <si>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</si>
  <si>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</si>
  <si>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</si>
  <si>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</si>
  <si>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</si>
  <si>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</si>
  <si>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</si>
  <si>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</si>
  <si>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</si>
  <si>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</si>
  <si>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</si>
  <si>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</si>
  <si>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</si>
  <si>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</si>
  <si>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</si>
  <si>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</si>
  <si>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</si>
  <si>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</si>
  <si>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</si>
  <si>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</si>
  <si>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</si>
  <si>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</si>
  <si>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</si>
  <si>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</si>
  <si>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</si>
  <si>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</si>
  <si>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</si>
  <si>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</si>
  <si>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</si>
  <si>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</si>
  <si>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</si>
  <si>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</si>
  <si>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</si>
  <si>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</si>
  <si>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</si>
  <si>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</si>
  <si>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</si>
  <si>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</si>
  <si>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</si>
  <si>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</si>
  <si>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</si>
  <si>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</si>
  <si>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</si>
  <si>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</si>
  <si>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</si>
  <si>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</si>
  <si>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</si>
  <si>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</si>
  <si>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</si>
  <si>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</si>
  <si>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</si>
  <si>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</si>
  <si>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</si>
  <si>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</si>
  <si>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</si>
  <si>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</si>
  <si>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</si>
  <si>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</si>
  <si>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</si>
  <si>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</si>
  <si>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</si>
  <si>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</si>
  <si>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</si>
  <si>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</si>
  <si>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</si>
  <si>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</si>
  <si>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</si>
  <si>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</si>
  <si>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</si>
  <si>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</si>
  <si>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</si>
  <si>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</si>
  <si>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</si>
  <si>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</si>
  <si>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</si>
  <si>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</si>
  <si>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</si>
  <si>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</si>
  <si>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</si>
  <si>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</si>
  <si>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</si>
  <si>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</si>
  <si>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</si>
  <si>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</si>
  <si>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</si>
  <si>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</si>
  <si>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</si>
  <si>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</si>
  <si>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</si>
  <si>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</si>
  <si>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</si>
  <si>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</si>
  <si>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</si>
  <si>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</si>
  <si>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</si>
  <si>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</si>
  <si>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</si>
  <si>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</si>
  <si>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</si>
  <si>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</si>
  <si>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</si>
  <si>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</si>
  <si>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</si>
  <si>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</si>
  <si>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</si>
  <si>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</si>
  <si>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</si>
  <si>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</si>
  <si>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</si>
  <si>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</si>
  <si>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</si>
  <si>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</si>
  <si>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</si>
  <si>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</si>
  <si>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</si>
  <si>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</si>
  <si>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</si>
  <si>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</si>
  <si>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</si>
  <si>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</si>
  <si>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</si>
  <si>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</si>
  <si>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</si>
  <si>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</si>
  <si>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</si>
  <si>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</si>
  <si>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</si>
  <si>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</si>
  <si>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</si>
  <si>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</si>
  <si>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</si>
  <si>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</si>
  <si>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</si>
  <si>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</si>
  <si>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</si>
  <si>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</si>
  <si>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</si>
  <si>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</si>
  <si>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</si>
  <si>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</si>
  <si>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</si>
  <si>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</si>
  <si>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</si>
  <si>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</si>
  <si>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</si>
  <si>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</si>
  <si>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</si>
  <si>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</si>
  <si>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</si>
  <si>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</si>
  <si>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</si>
  <si>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</si>
  <si>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</si>
  <si>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</si>
  <si>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</si>
  <si>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</si>
  <si>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</si>
  <si>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</si>
  <si>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</si>
  <si>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</si>
  <si>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</si>
  <si>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</si>
  <si>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</si>
  <si>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</si>
  <si>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</si>
  <si>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</si>
  <si>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</si>
  <si>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</si>
  <si>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</si>
  <si>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</si>
  <si>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</si>
  <si>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</si>
  <si>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</si>
  <si>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</si>
  <si>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</si>
  <si>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</si>
  <si>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</si>
  <si>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</si>
  <si>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</si>
  <si>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</si>
  <si>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</si>
  <si>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</si>
  <si>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</si>
  <si>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</si>
  <si>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</si>
  <si>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</si>
  <si>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</si>
  <si>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</si>
  <si>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</si>
  <si>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</si>
  <si>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</si>
  <si>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</si>
  <si>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</si>
  <si>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</si>
  <si>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</si>
  <si>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</si>
  <si>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</si>
  <si>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</si>
  <si>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</si>
  <si>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</si>
  <si>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</si>
  <si>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</si>
  <si>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</si>
  <si>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</si>
  <si>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</si>
  <si>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</si>
  <si>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</si>
  <si>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</si>
  <si>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</si>
  <si>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</si>
  <si>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</si>
  <si>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</si>
  <si>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</si>
  <si>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</si>
  <si>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</si>
  <si>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</si>
  <si>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</si>
  <si>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</si>
  <si>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</si>
  <si>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</si>
  <si>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</si>
  <si>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</si>
  <si>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</si>
  <si>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</si>
  <si>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</si>
  <si>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</si>
  <si>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</si>
  <si>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</si>
  <si>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</si>
  <si>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</si>
  <si>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</si>
  <si>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</si>
  <si>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</si>
  <si>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</si>
  <si>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</si>
  <si>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</si>
  <si>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</si>
  <si>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</si>
  <si>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</si>
  <si>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</si>
  <si>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</si>
  <si>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</si>
  <si>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</si>
  <si>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</si>
  <si>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</si>
  <si>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</si>
  <si>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</si>
  <si>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</si>
  <si>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</si>
  <si>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</si>
  <si>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</si>
  <si>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</si>
  <si>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</si>
  <si>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</si>
  <si>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</si>
  <si>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</si>
  <si>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</si>
  <si>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</si>
  <si>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</si>
  <si>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</si>
  <si>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</si>
  <si>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</si>
  <si>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</si>
  <si>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</si>
  <si>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</si>
  <si>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</si>
  <si>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</si>
  <si>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</si>
  <si>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</si>
  <si>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</si>
  <si>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</si>
  <si>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</si>
  <si>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</si>
  <si>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</si>
  <si>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</si>
  <si>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</si>
  <si>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</si>
  <si>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</si>
  <si>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</si>
  <si>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</si>
  <si>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</si>
  <si>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</si>
  <si>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</si>
  <si>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</si>
  <si>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</si>
  <si>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</si>
  <si>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</si>
  <si>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</si>
  <si>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</si>
  <si>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</si>
  <si>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</si>
  <si>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</si>
  <si>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</si>
  <si>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</si>
  <si>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</si>
  <si>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</si>
  <si>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</si>
  <si>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</si>
  <si>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</si>
  <si>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</si>
  <si>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</si>
  <si>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</si>
  <si>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</si>
  <si>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</si>
  <si>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</si>
  <si>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</si>
  <si>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</si>
  <si>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</si>
  <si>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</si>
  <si>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</si>
  <si>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</si>
  <si>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</si>
  <si>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</si>
  <si>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</si>
  <si>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</si>
  <si>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</si>
  <si>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</si>
  <si>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</si>
  <si>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</si>
  <si>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</si>
  <si>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</si>
  <si>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</si>
  <si>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</si>
  <si>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</si>
  <si>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</si>
  <si>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</si>
  <si>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</si>
  <si>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</si>
  <si>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</si>
  <si>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</si>
  <si>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</si>
  <si>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</si>
  <si>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</si>
  <si>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</si>
  <si>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</si>
  <si>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</si>
  <si>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</si>
  <si>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</si>
  <si>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</si>
  <si>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</si>
  <si>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</si>
  <si>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</si>
  <si>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</si>
  <si>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</si>
  <si>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</si>
  <si>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</si>
  <si>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</si>
  <si>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</si>
  <si>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</si>
  <si>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</si>
  <si>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</si>
  <si>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</si>
  <si>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</si>
  <si>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</si>
  <si>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</si>
  <si>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</si>
  <si>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</si>
  <si>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</si>
  <si>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</si>
  <si>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</si>
  <si>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</si>
  <si>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</si>
  <si>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</si>
  <si>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</si>
  <si>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</si>
  <si>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</si>
  <si>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</si>
  <si>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</si>
  <si>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</si>
  <si>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</si>
  <si>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</si>
  <si>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</si>
  <si>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</si>
  <si>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</si>
  <si>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</si>
  <si>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</si>
  <si>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</si>
  <si>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</si>
  <si>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</si>
  <si>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</si>
  <si>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</si>
  <si>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</si>
  <si>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</si>
  <si>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</si>
  <si>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</si>
  <si>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</si>
  <si>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</si>
  <si>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</si>
  <si>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</si>
  <si>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</si>
  <si>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</si>
  <si>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</si>
  <si>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</si>
  <si>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</si>
  <si>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</si>
  <si>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</si>
  <si>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</si>
  <si>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</si>
  <si>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</si>
  <si>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</si>
  <si>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</si>
  <si>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</si>
  <si>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</si>
  <si>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</si>
  <si>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</si>
  <si>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</si>
  <si>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</si>
  <si>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</si>
  <si>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</si>
  <si>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</si>
  <si>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</si>
  <si>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</si>
  <si>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</si>
  <si>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</si>
  <si>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</si>
  <si>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</si>
  <si>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</si>
  <si>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</si>
  <si>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</si>
  <si>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</si>
  <si>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</si>
  <si>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</si>
  <si>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</si>
  <si>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</si>
  <si>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</si>
  <si>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</si>
  <si>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</si>
  <si>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</si>
  <si>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</si>
  <si>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</si>
  <si>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</si>
  <si>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</si>
  <si>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</si>
  <si>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</si>
  <si>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</si>
  <si>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</si>
  <si>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</si>
  <si>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</si>
  <si>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</si>
  <si>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</si>
  <si>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</si>
  <si>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</si>
  <si>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</si>
  <si>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</si>
  <si>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</si>
  <si>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</si>
  <si>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</si>
  <si>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</si>
  <si>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</si>
  <si>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</si>
  <si>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</si>
  <si>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</si>
  <si>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</si>
  <si>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</si>
  <si>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</si>
  <si>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</si>
  <si>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</si>
  <si>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</si>
  <si>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</si>
  <si>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</si>
  <si>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</si>
  <si>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</si>
  <si>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</si>
  <si>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</si>
  <si>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</si>
  <si>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</si>
  <si>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</si>
  <si>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</si>
  <si>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</si>
  <si>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</si>
  <si>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</si>
  <si>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</si>
  <si>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</si>
  <si>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</si>
  <si>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</si>
  <si>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</si>
  <si>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</si>
  <si>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</si>
  <si>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</si>
  <si>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</si>
  <si>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</si>
  <si>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</si>
  <si>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</si>
  <si>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</si>
  <si>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</si>
  <si>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</si>
  <si>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</si>
  <si>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</si>
  <si>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</si>
  <si>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</si>
  <si>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</si>
  <si>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</si>
  <si>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</si>
  <si>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</si>
  <si>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</si>
  <si>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</si>
  <si>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</si>
  <si>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</si>
  <si>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</si>
  <si>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</si>
  <si>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</si>
  <si>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</si>
  <si>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</si>
  <si>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</si>
  <si>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</si>
  <si>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</si>
  <si>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</si>
  <si>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</si>
  <si>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</si>
  <si>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</si>
  <si>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</si>
  <si>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</si>
  <si>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</si>
  <si>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</si>
  <si>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</si>
  <si>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</si>
  <si>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</si>
  <si>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</si>
  <si>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</si>
  <si>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</si>
  <si>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</si>
  <si>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</si>
  <si>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</si>
  <si>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</si>
  <si>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</si>
  <si>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</si>
  <si>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</si>
  <si>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</si>
  <si>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</si>
  <si>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</si>
  <si>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</si>
  <si>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</si>
  <si>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</si>
  <si>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</si>
  <si>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</si>
  <si>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</si>
  <si>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</si>
  <si>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</si>
  <si>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</si>
  <si>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</si>
  <si>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</si>
  <si>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</si>
  <si>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</si>
  <si>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</si>
  <si>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</si>
  <si>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</si>
  <si>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</si>
  <si>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</si>
  <si>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</si>
  <si>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</si>
  <si>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</si>
  <si>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</si>
  <si>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</si>
  <si>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</si>
  <si>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</si>
  <si>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</si>
  <si>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</si>
  <si>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</si>
  <si>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</si>
  <si>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</si>
  <si>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</si>
  <si>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</si>
  <si>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</si>
  <si>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</si>
  <si>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</si>
  <si>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</si>
  <si>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</si>
  <si>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</si>
  <si>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</si>
  <si>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</si>
  <si>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</si>
  <si>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</si>
  <si>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</si>
  <si>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</si>
  <si>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</si>
  <si>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</si>
  <si>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</si>
  <si>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</si>
  <si>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</si>
  <si>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</si>
  <si>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</si>
  <si>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</si>
  <si>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</si>
  <si>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</si>
  <si>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</si>
  <si>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</si>
  <si>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</si>
  <si>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</si>
  <si>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</si>
  <si>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</si>
  <si>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</si>
  <si>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</si>
  <si>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</si>
  <si>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</si>
  <si>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</si>
  <si>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</si>
  <si>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</si>
  <si>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</si>
  <si>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</si>
  <si>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</si>
  <si>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</si>
  <si>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</si>
  <si>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</si>
  <si>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</si>
  <si>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</si>
  <si>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</si>
  <si>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</si>
  <si>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</si>
  <si>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</si>
  <si>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</si>
  <si>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</si>
  <si>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</si>
  <si>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</si>
  <si>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</si>
  <si>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</si>
  <si>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</si>
  <si>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</si>
  <si>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</si>
  <si>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</si>
  <si>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</si>
  <si>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</si>
  <si>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</si>
  <si>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</si>
  <si>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</si>
  <si>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</si>
  <si>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</si>
  <si>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</si>
  <si>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</si>
  <si>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</si>
  <si>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</si>
  <si>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</si>
  <si>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</si>
  <si>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</si>
  <si>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</si>
  <si>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</si>
  <si>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</si>
  <si>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</si>
  <si>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</si>
  <si>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</si>
  <si>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</si>
  <si>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</si>
  <si>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</si>
  <si>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</si>
  <si>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</si>
  <si>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</si>
  <si>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</si>
  <si>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</si>
  <si>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</si>
  <si>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</si>
  <si>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</si>
  <si>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</si>
  <si>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</si>
  <si>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</si>
  <si>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</si>
  <si>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</si>
  <si>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</si>
  <si>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</si>
  <si>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</si>
  <si>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</si>
  <si>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</si>
  <si>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</si>
  <si>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</si>
  <si>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</si>
  <si>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</si>
  <si>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</si>
  <si>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</si>
  <si>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</si>
  <si>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</si>
  <si>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</si>
  <si>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</si>
  <si>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</si>
  <si>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</si>
  <si>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</si>
  <si>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</si>
  <si>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</si>
  <si>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</si>
  <si>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</si>
  <si>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</si>
  <si>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</si>
  <si>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</si>
  <si>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</si>
  <si>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</si>
  <si>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</si>
  <si>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</si>
  <si>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</si>
  <si>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</si>
  <si>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</si>
  <si>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</si>
  <si>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</si>
  <si>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</si>
  <si>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</si>
  <si>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</si>
  <si>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</si>
  <si>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</si>
  <si>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</si>
  <si>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</si>
  <si>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</si>
  <si>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</si>
  <si>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</si>
  <si>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</si>
  <si>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</si>
  <si>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</si>
  <si>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</si>
  <si>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</si>
  <si>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</si>
  <si>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</si>
  <si>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</si>
  <si>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</si>
  <si>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</si>
  <si>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</si>
  <si>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</si>
  <si>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</si>
  <si>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</si>
  <si>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</si>
  <si>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</si>
  <si>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</si>
  <si>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</si>
  <si>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</si>
  <si>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</si>
  <si>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</si>
  <si>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</si>
  <si>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</si>
  <si>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</si>
  <si>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</si>
  <si>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</si>
  <si>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</si>
  <si>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</si>
  <si>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</si>
  <si>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</si>
  <si>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</si>
  <si>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</si>
  <si>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</si>
  <si>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</si>
  <si>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</si>
  <si>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</si>
  <si>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</si>
  <si>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</si>
  <si>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</si>
  <si>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</si>
  <si>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</si>
  <si>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</si>
  <si>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</si>
  <si>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</si>
  <si>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</si>
  <si>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</si>
  <si>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</si>
  <si>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</si>
  <si>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</si>
  <si>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</si>
  <si>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</si>
  <si>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</si>
  <si>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</si>
  <si>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</si>
  <si>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</si>
  <si>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</si>
  <si>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</si>
  <si>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</si>
  <si>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</si>
  <si>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</si>
  <si>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</si>
  <si>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</si>
  <si>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</si>
  <si>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</si>
  <si>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</si>
  <si>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</si>
  <si>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</si>
  <si>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</si>
  <si>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</si>
  <si>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</si>
  <si>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</si>
  <si>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</si>
  <si>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</si>
  <si>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</si>
  <si>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</si>
  <si>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</si>
  <si>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</si>
  <si>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</si>
  <si>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</si>
  <si>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</si>
  <si>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</si>
  <si>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</si>
  <si>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</si>
  <si>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</si>
  <si>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</si>
  <si>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</si>
  <si>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</si>
  <si>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</si>
  <si>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</si>
  <si>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</si>
  <si>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</si>
  <si>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</si>
  <si>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</si>
  <si>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</si>
  <si>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</si>
  <si>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</si>
  <si>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</si>
  <si>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</si>
  <si>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</si>
  <si>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</si>
  <si>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</si>
  <si>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</si>
  <si>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</si>
  <si>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</si>
  <si>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</si>
  <si>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</si>
  <si>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</si>
  <si>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</si>
  <si>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</si>
  <si>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</si>
  <si>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</si>
  <si>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</si>
  <si>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</si>
  <si>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</si>
  <si>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</si>
  <si>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</si>
  <si>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</si>
  <si>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</si>
  <si>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</si>
  <si>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</si>
  <si>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</si>
  <si>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</si>
  <si>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</si>
  <si>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</si>
  <si>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</si>
  <si>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</si>
  <si>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</si>
  <si>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</si>
  <si>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</si>
  <si>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</si>
  <si>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</si>
  <si>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</si>
  <si>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</si>
  <si>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</si>
  <si>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</si>
  <si>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</si>
  <si>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</si>
  <si>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</si>
  <si>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</si>
  <si>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</si>
  <si>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</si>
  <si>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</si>
  <si>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</si>
  <si>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</si>
  <si>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</si>
  <si>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</si>
  <si>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</si>
  <si>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</si>
  <si>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</si>
  <si>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</si>
  <si>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</si>
  <si>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</si>
  <si>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</si>
  <si>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</si>
  <si>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</si>
  <si>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</si>
  <si>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</si>
  <si>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</si>
  <si>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</si>
  <si>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</si>
  <si>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</si>
  <si>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</si>
  <si>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</si>
  <si>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</si>
  <si>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</si>
  <si>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</si>
  <si>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</si>
  <si>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</si>
  <si>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</si>
  <si>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</si>
  <si>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</si>
  <si>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</si>
  <si>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</si>
  <si>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</si>
  <si>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</si>
  <si>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</si>
  <si>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</si>
  <si>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</si>
  <si>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</si>
  <si>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</si>
  <si>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</si>
  <si>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</si>
  <si>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</si>
  <si>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</si>
  <si>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</si>
  <si>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</si>
  <si>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</si>
  <si>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</si>
  <si>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</si>
  <si>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</si>
  <si>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</si>
  <si>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</si>
  <si>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</si>
  <si>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</si>
  <si>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</si>
  <si>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</si>
  <si>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</si>
  <si>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</si>
  <si>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</si>
  <si>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</si>
  <si>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</si>
  <si>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</si>
  <si>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</si>
  <si>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</si>
  <si>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</si>
  <si>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</si>
  <si>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</si>
  <si>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</si>
  <si>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</si>
  <si>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</si>
  <si>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</si>
  <si>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</si>
  <si>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</si>
  <si>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</si>
  <si>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</si>
  <si>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</si>
  <si>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</si>
  <si>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</si>
  <si>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</si>
  <si>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</si>
  <si>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</si>
  <si>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</si>
  <si>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</si>
  <si>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</si>
  <si>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</si>
  <si>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</si>
  <si>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</si>
  <si>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</si>
  <si>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</si>
  <si>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</si>
  <si>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</si>
  <si>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</si>
  <si>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</si>
  <si>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</si>
  <si>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</si>
  <si>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</si>
  <si>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</si>
  <si>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</si>
  <si>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</si>
  <si>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</si>
  <si>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</si>
  <si>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</si>
  <si>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</si>
  <si>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</si>
  <si>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</si>
  <si>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</si>
  <si>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</si>
  <si>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</si>
  <si>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</si>
  <si>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</si>
  <si>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</si>
  <si>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</si>
  <si>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</si>
  <si>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</si>
  <si>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</si>
  <si>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</si>
  <si>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</si>
  <si>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</si>
  <si>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</si>
  <si>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</si>
  <si>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</si>
  <si>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</si>
  <si>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</si>
  <si>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</si>
  <si>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</si>
  <si>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</si>
  <si>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</si>
  <si>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</si>
  <si>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</si>
  <si>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</si>
  <si>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</si>
  <si>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</si>
  <si>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</si>
  <si>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</si>
  <si>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</si>
  <si>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</si>
  <si>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</si>
  <si>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</si>
  <si>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</si>
  <si>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</si>
  <si>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</si>
  <si>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</si>
  <si>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</si>
  <si>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</si>
  <si>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</si>
  <si>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</si>
  <si>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</si>
  <si>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</si>
  <si>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</si>
  <si>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</si>
  <si>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</si>
  <si>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</si>
  <si>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</si>
  <si>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</si>
  <si>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</si>
  <si>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</si>
  <si>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</si>
  <si>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</si>
  <si>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</si>
  <si>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</si>
  <si>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</si>
  <si>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</si>
  <si>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</si>
  <si>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</si>
  <si>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</si>
  <si>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</si>
  <si>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</si>
  <si>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</si>
  <si>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</si>
  <si>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</si>
  <si>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</si>
  <si>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</si>
  <si>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</si>
  <si>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</si>
  <si>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</si>
  <si>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</si>
  <si>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</si>
  <si>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</si>
  <si>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</si>
  <si>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</si>
  <si>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</si>
  <si>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</si>
  <si>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</si>
  <si>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</si>
  <si>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</si>
  <si>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</si>
  <si>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</si>
  <si>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</si>
  <si>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</si>
  <si>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</si>
  <si>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</si>
  <si>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</si>
  <si>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</si>
  <si>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</si>
  <si>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</si>
  <si>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</si>
  <si>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</si>
  <si>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</si>
  <si>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</si>
  <si>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</si>
  <si>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</si>
  <si>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</si>
  <si>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</si>
  <si>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</si>
  <si>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</si>
  <si>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</si>
  <si>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</si>
  <si>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</si>
  <si>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</si>
  <si>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</si>
  <si>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</si>
  <si>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</si>
  <si>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</si>
  <si>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</si>
  <si>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</si>
  <si>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</si>
  <si>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</si>
  <si>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</si>
  <si>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</si>
  <si>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</si>
  <si>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</si>
  <si>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</si>
  <si>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</si>
  <si>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</si>
  <si>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</si>
  <si>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</si>
  <si>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</si>
  <si>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</si>
  <si>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</si>
  <si>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</si>
  <si>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</si>
  <si>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</si>
  <si>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</si>
  <si>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</si>
  <si>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</si>
  <si>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</si>
  <si>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</si>
  <si>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</si>
  <si>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</si>
  <si>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</si>
  <si>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</si>
  <si>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</si>
  <si>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</si>
  <si>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</si>
  <si>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</si>
  <si>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</si>
  <si>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</si>
  <si>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</si>
  <si>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</si>
  <si>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</si>
  <si>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</si>
  <si>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</si>
  <si>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</si>
  <si>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</si>
  <si>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</si>
  <si>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</si>
  <si>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</si>
  <si>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</si>
  <si>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</si>
  <si>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</si>
  <si>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</si>
  <si>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</si>
  <si>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</si>
  <si>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</si>
  <si>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</si>
  <si>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</si>
  <si>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</si>
  <si>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</si>
  <si>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</si>
  <si>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</si>
  <si>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</si>
  <si>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</si>
  <si>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</si>
  <si>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</si>
  <si>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</si>
  <si>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</si>
  <si>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</si>
  <si>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</si>
  <si>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</si>
  <si>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</si>
  <si>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</si>
  <si>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</si>
  <si>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</si>
  <si>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</si>
  <si>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</si>
  <si>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</si>
  <si>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</si>
  <si>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</si>
  <si>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</si>
  <si>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</si>
  <si>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</si>
  <si>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</si>
  <si>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</si>
  <si>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</si>
  <si>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</si>
  <si>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</si>
  <si>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</si>
  <si>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</si>
  <si>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</si>
  <si>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</si>
  <si>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</si>
  <si>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</si>
  <si>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</si>
  <si>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</si>
  <si>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</si>
  <si>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</si>
  <si>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</si>
  <si>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</si>
  <si>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</si>
  <si>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</si>
  <si>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</si>
  <si>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</si>
  <si>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</si>
  <si>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</si>
  <si>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</si>
  <si>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</si>
  <si>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</si>
  <si>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</si>
  <si>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</si>
  <si>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</si>
  <si>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</si>
  <si>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</si>
  <si>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</si>
  <si>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</si>
  <si>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</si>
  <si>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</si>
  <si>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</si>
  <si>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</si>
  <si>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</si>
  <si>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</si>
  <si>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</si>
  <si>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</si>
  <si>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</si>
  <si>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</si>
  <si>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</si>
  <si>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</si>
  <si>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</si>
  <si>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</si>
  <si>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</si>
  <si>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</si>
  <si>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</si>
  <si>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</si>
  <si>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</si>
  <si>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</si>
  <si>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</si>
  <si>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</si>
  <si>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</si>
  <si>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</si>
  <si>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</si>
  <si>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</si>
  <si>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</si>
  <si>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</si>
  <si>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</si>
  <si>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</si>
  <si>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</si>
  <si>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</si>
  <si>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</si>
  <si>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</si>
  <si>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</si>
  <si>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</si>
  <si>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</si>
  <si>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</si>
  <si>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</si>
  <si>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</si>
  <si>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</si>
  <si>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</si>
  <si>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</si>
  <si>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</si>
  <si>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</si>
  <si>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</si>
  <si>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</si>
  <si>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</si>
  <si>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</si>
  <si>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</si>
  <si>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</si>
  <si>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</si>
  <si>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</si>
  <si>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</si>
  <si>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</si>
  <si>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</si>
  <si>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</si>
  <si>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</si>
  <si>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</si>
  <si>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</si>
  <si>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</si>
  <si>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</si>
  <si>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</si>
  <si>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</si>
  <si>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</si>
  <si>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</si>
  <si>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</si>
  <si>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</si>
  <si>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</si>
  <si>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</si>
  <si>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</si>
  <si>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</si>
  <si>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</si>
  <si>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</si>
  <si>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</si>
  <si>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</si>
  <si>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</si>
  <si>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</si>
  <si>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</si>
  <si>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</si>
  <si>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</si>
  <si>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</si>
  <si>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</si>
  <si>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</si>
  <si>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</si>
  <si>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</si>
  <si>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</si>
  <si>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</si>
  <si>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</si>
  <si>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</si>
  <si>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</si>
  <si>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</si>
  <si>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</si>
  <si>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</si>
  <si>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</si>
  <si>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</si>
  <si>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</si>
  <si>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</si>
  <si>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</si>
  <si>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</si>
  <si>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</si>
  <si>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</si>
  <si>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</si>
  <si>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</si>
  <si>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</si>
  <si>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</si>
  <si>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</si>
  <si>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</si>
  <si>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</si>
  <si>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</si>
  <si>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</si>
  <si>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</si>
  <si>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</si>
  <si>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</si>
  <si>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</si>
  <si>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</si>
  <si>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</si>
  <si>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</si>
  <si>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</si>
  <si>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</si>
  <si>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</si>
  <si>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</si>
  <si>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</si>
  <si>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</si>
  <si>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</si>
  <si>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</si>
  <si>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</si>
  <si>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</si>
  <si>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</si>
  <si>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</si>
  <si>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</si>
  <si>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</si>
  <si>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</si>
  <si>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</si>
  <si>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</si>
  <si>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</si>
  <si>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</si>
  <si>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</si>
  <si>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</si>
  <si>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</si>
  <si>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</si>
  <si>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</si>
  <si>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</si>
  <si>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</si>
  <si>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</si>
  <si>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</si>
  <si>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</si>
  <si>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</si>
  <si>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</si>
  <si>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</si>
  <si>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</si>
  <si>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</si>
  <si>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</si>
  <si>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</si>
  <si>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</si>
  <si>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</si>
  <si>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</si>
  <si>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</si>
  <si>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</si>
  <si>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</si>
  <si>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</si>
  <si>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</si>
  <si>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</si>
  <si>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</si>
  <si>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</si>
  <si>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</si>
  <si>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</si>
  <si>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</si>
  <si>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</si>
  <si>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</si>
  <si>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</si>
  <si>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</si>
  <si>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</si>
  <si>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</si>
  <si>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</si>
  <si>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</si>
  <si>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</si>
  <si>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</si>
  <si>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</si>
  <si>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</si>
  <si>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</si>
  <si>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</si>
  <si>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</si>
  <si>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</si>
  <si>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</si>
  <si>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</si>
  <si>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</si>
  <si>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</si>
  <si>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</si>
  <si>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</si>
  <si>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</si>
  <si>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</si>
  <si>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</si>
  <si>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</si>
  <si>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</si>
  <si>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</si>
  <si>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</si>
  <si>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</si>
  <si>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</si>
  <si>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</si>
  <si>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</si>
  <si>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</si>
  <si>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</si>
  <si>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</si>
  <si>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</si>
  <si>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</si>
  <si>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</si>
  <si>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</si>
  <si>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</si>
  <si>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</si>
  <si>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</si>
  <si>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</si>
  <si>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</si>
  <si>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</si>
  <si>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</si>
  <si>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</si>
  <si>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</si>
  <si>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</si>
  <si>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</si>
  <si>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</si>
  <si>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</si>
  <si>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</si>
  <si>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</si>
  <si>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</si>
  <si>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</si>
  <si>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</si>
  <si>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</si>
  <si>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</si>
  <si>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</si>
  <si>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</si>
  <si>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</si>
  <si>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</si>
  <si>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</si>
  <si>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</si>
  <si>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</si>
  <si>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</si>
  <si>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</si>
  <si>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</si>
  <si>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</si>
  <si>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</si>
  <si>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</si>
  <si>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</si>
  <si>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</si>
  <si>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</si>
  <si>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</si>
  <si>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</si>
  <si>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</si>
  <si>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</si>
  <si>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</si>
  <si>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</si>
  <si>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</si>
  <si>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</si>
  <si>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</si>
  <si>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</si>
  <si>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</si>
  <si>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</si>
  <si>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</si>
  <si>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</si>
  <si>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</si>
  <si>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</si>
  <si>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</si>
  <si>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</si>
  <si>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</si>
  <si>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</si>
  <si>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</si>
  <si>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</si>
  <si>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</si>
  <si>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</si>
  <si>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</si>
  <si>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</si>
  <si>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</si>
  <si>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</si>
  <si>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</si>
  <si>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</si>
  <si>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</si>
  <si>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</si>
  <si>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</si>
  <si>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</si>
  <si>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</si>
  <si>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</si>
  <si>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</si>
  <si>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</si>
  <si>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</si>
  <si>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</si>
  <si>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</si>
  <si>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</si>
  <si>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</si>
  <si>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</si>
  <si>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</si>
  <si>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</si>
  <si>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</si>
  <si>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</si>
  <si>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</si>
  <si>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</si>
  <si>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</si>
  <si>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</si>
  <si>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</si>
  <si>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</si>
  <si>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</si>
  <si>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</si>
  <si>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</si>
  <si>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</si>
  <si>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</si>
  <si>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</si>
  <si>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</si>
  <si>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</si>
  <si>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</si>
  <si>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</si>
  <si>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</si>
  <si>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</si>
  <si>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</si>
  <si>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</si>
  <si>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</si>
  <si>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</si>
  <si>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</si>
  <si>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</si>
  <si>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</si>
  <si>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</si>
  <si>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</si>
  <si>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</si>
  <si>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</si>
  <si>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</si>
  <si>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</si>
  <si>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</si>
  <si>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</si>
  <si>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</si>
  <si>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</si>
  <si>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</si>
  <si>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</si>
  <si>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</si>
  <si>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</si>
  <si>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</si>
  <si>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</si>
  <si>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</si>
  <si>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</si>
  <si>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</si>
  <si>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</si>
  <si>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</si>
  <si>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</si>
  <si>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</si>
  <si>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</si>
  <si>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</si>
  <si>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</si>
  <si>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</si>
  <si>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</si>
  <si>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</si>
  <si>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</si>
  <si>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</si>
  <si>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</si>
  <si>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</si>
  <si>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</si>
  <si>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</si>
  <si>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</si>
  <si>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</si>
  <si>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</si>
  <si>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</si>
  <si>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</si>
  <si>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</si>
  <si>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</si>
  <si>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</si>
  <si>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</si>
  <si>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</si>
  <si>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</si>
  <si>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</si>
  <si>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</si>
  <si>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</si>
  <si>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</si>
  <si>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</si>
  <si>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</si>
  <si>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</si>
  <si>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</si>
  <si>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</si>
  <si>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</si>
  <si>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</si>
  <si>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</si>
  <si>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</si>
  <si>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</si>
  <si>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</si>
  <si>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</si>
  <si>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</si>
  <si>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</si>
  <si>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</si>
  <si>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</si>
  <si>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</si>
  <si>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</si>
  <si>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</si>
  <si>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</si>
  <si>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</si>
  <si>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</si>
  <si>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</si>
  <si>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</si>
  <si>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</si>
  <si>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</si>
  <si>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</si>
  <si>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</si>
  <si>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</si>
  <si>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</si>
  <si>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</si>
  <si>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</si>
  <si>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</si>
  <si>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</si>
  <si>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</si>
  <si>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</si>
  <si>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</si>
  <si>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</si>
  <si>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</si>
  <si>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</si>
  <si>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</si>
  <si>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</si>
  <si>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</si>
  <si>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</si>
  <si>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</si>
  <si>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</si>
  <si>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</si>
  <si>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</si>
  <si>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</si>
  <si>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</si>
  <si>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</si>
  <si>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</si>
  <si>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</si>
  <si>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</si>
  <si>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</si>
  <si>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</si>
  <si>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</si>
  <si>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</si>
  <si>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</si>
  <si>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</si>
  <si>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</si>
  <si>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</si>
  <si>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</si>
  <si>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</si>
  <si>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</si>
  <si>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</si>
  <si>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</si>
  <si>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</si>
  <si>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</si>
  <si>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</si>
  <si>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</si>
  <si>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</si>
  <si>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</si>
  <si>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</si>
  <si>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</si>
  <si>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</si>
  <si>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</si>
  <si>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</si>
  <si>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</si>
  <si>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</si>
  <si>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</si>
  <si>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</si>
  <si>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</si>
  <si>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</si>
  <si>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</si>
  <si>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</si>
  <si>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</si>
  <si>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</si>
  <si>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</si>
  <si>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</si>
  <si>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</si>
  <si>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</si>
  <si>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</si>
  <si>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</si>
  <si>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</si>
  <si>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</si>
  <si>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</si>
  <si>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</si>
  <si>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</si>
  <si>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</si>
  <si>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</si>
  <si>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</si>
  <si>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</si>
  <si>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</si>
  <si>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</si>
  <si>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</si>
  <si>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</si>
  <si>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</si>
  <si>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</si>
  <si>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</si>
  <si>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</si>
  <si>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</si>
  <si>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</si>
  <si>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</si>
  <si>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</si>
  <si>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</si>
  <si>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</si>
  <si>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</si>
  <si>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</si>
  <si>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</si>
  <si>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</si>
  <si>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</si>
  <si>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</si>
  <si>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</si>
  <si>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</si>
  <si>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</si>
  <si>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</si>
  <si>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</si>
  <si>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</si>
  <si>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</si>
  <si>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</si>
  <si>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</si>
  <si>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</si>
  <si>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</si>
  <si>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</si>
  <si>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</si>
  <si>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</si>
  <si>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</si>
  <si>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</si>
  <si>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</si>
  <si>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</si>
  <si>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</si>
  <si>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</si>
  <si>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</si>
  <si>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</si>
  <si>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</si>
  <si>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</si>
  <si>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</si>
  <si>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</si>
  <si>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</si>
  <si>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</si>
  <si>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</si>
  <si>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</si>
  <si>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</si>
  <si>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</si>
  <si>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</si>
  <si>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</si>
  <si>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</si>
  <si>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</si>
  <si>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</si>
  <si>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</si>
  <si>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</si>
  <si>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</si>
  <si>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</si>
  <si>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</si>
  <si>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</si>
  <si>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</si>
  <si>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</si>
  <si>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</si>
  <si>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</si>
  <si>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</si>
  <si>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</si>
  <si>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</si>
  <si>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</si>
  <si>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</si>
  <si>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</si>
  <si>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</si>
  <si>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</si>
  <si>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</si>
  <si>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</si>
  <si>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</si>
  <si>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</si>
  <si>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</si>
  <si>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</si>
  <si>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</si>
  <si>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</si>
  <si>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</si>
  <si>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</si>
  <si>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</si>
  <si>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</si>
  <si>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</si>
  <si>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</si>
  <si>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</si>
  <si>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</si>
  <si>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</si>
  <si>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</si>
  <si>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</si>
  <si>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</si>
  <si>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</si>
  <si>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</si>
  <si>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</si>
  <si>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</si>
  <si>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</si>
  <si>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</si>
  <si>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</si>
  <si>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</si>
  <si>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</si>
  <si>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</si>
  <si>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</si>
  <si>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</si>
  <si>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</si>
  <si>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</si>
  <si>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</si>
  <si>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</si>
  <si>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</si>
  <si>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</si>
  <si>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</si>
  <si>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</si>
  <si>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</si>
  <si>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</si>
  <si>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</si>
  <si>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</si>
  <si>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</si>
  <si>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</si>
  <si>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</si>
  <si>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</si>
  <si>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</si>
  <si>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</si>
  <si>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</si>
  <si>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</si>
  <si>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</si>
  <si>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</si>
  <si>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</si>
  <si>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</si>
  <si>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</si>
  <si>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</si>
  <si>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</si>
  <si>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</si>
  <si>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</si>
  <si>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</si>
  <si>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</si>
  <si>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</si>
  <si>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</si>
  <si>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</si>
  <si>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</si>
  <si>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</si>
  <si>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</si>
  <si>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</si>
  <si>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</si>
  <si>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</si>
  <si>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</si>
  <si>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</si>
  <si>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</si>
  <si>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</si>
  <si>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</si>
  <si>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</si>
  <si>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</si>
  <si>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</si>
  <si>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</si>
  <si>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</si>
  <si>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</si>
  <si>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</si>
  <si>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</si>
  <si>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</si>
  <si>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</si>
  <si>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</si>
  <si>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</si>
  <si>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</si>
  <si>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</si>
  <si>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</si>
  <si>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</si>
  <si>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</si>
  <si>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</si>
  <si>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</si>
  <si>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</si>
  <si>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</si>
  <si>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</si>
  <si>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</si>
  <si>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</si>
  <si>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</si>
  <si>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</si>
  <si>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</si>
  <si>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</si>
  <si>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</si>
  <si>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</si>
  <si>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</si>
  <si>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</si>
  <si>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</si>
  <si>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</si>
  <si>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</si>
  <si>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</si>
  <si>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</si>
  <si>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</si>
  <si>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</si>
  <si>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</si>
  <si>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</si>
  <si>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</si>
  <si>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</si>
  <si>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</si>
  <si>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</si>
  <si>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</si>
  <si>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</si>
  <si>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</si>
  <si>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</si>
  <si>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</si>
  <si>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</si>
  <si>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</si>
  <si>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</si>
  <si>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</si>
  <si>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</si>
  <si>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</si>
  <si>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</si>
  <si>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</si>
  <si>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</si>
  <si>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</si>
  <si>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</si>
  <si>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</si>
  <si>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</si>
  <si>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</si>
  <si>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</si>
  <si>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</si>
  <si>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</si>
  <si>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</si>
  <si>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</si>
  <si>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</si>
  <si>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</si>
  <si>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</si>
  <si>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</si>
  <si>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</si>
  <si>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</si>
  <si>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</si>
  <si>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</si>
  <si>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</si>
  <si>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</si>
  <si>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</si>
  <si>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</si>
  <si>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</si>
  <si>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</si>
  <si>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</si>
  <si>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</si>
  <si>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</si>
  <si>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</si>
  <si>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</si>
  <si>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</si>
  <si>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</si>
  <si>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</si>
  <si>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</si>
  <si>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</si>
  <si>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</si>
  <si>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</si>
  <si>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</si>
  <si>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</si>
  <si>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</si>
  <si>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</si>
  <si>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</si>
  <si>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</si>
  <si>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</si>
  <si>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</si>
  <si>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</si>
  <si>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</si>
  <si>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</si>
  <si>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</si>
  <si>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</si>
  <si>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</si>
  <si>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</si>
  <si>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</si>
  <si>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</si>
  <si>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</si>
  <si>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</si>
  <si>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</si>
  <si>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</si>
  <si>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</si>
  <si>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</si>
  <si>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</si>
  <si>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</si>
  <si>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</si>
  <si>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</si>
  <si>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</si>
  <si>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</si>
  <si>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</si>
  <si>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</si>
  <si>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</si>
  <si>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</si>
  <si>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</si>
  <si>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</si>
  <si>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</si>
  <si>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</si>
  <si>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</si>
  <si>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</si>
  <si>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</si>
  <si>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</si>
  <si>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</si>
  <si>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</si>
  <si>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</si>
  <si>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</si>
  <si>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</si>
  <si>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</si>
  <si>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</si>
  <si>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</si>
  <si>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</si>
  <si>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</si>
  <si>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</si>
  <si>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</si>
  <si>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</si>
  <si>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</si>
  <si>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</si>
  <si>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</si>
  <si>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</si>
  <si>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</si>
  <si>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</si>
  <si>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</si>
  <si>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</si>
  <si>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</si>
  <si>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</si>
  <si>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</si>
  <si>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</si>
  <si>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</si>
  <si>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</si>
  <si>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</si>
  <si>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</si>
  <si>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</si>
  <si>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</si>
  <si>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</si>
  <si>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</si>
  <si>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</si>
  <si>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</si>
  <si>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</si>
  <si>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</si>
  <si>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</si>
  <si>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</si>
  <si>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</si>
  <si>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</si>
  <si>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</si>
  <si>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</si>
  <si>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</si>
  <si>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</si>
  <si>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</si>
  <si>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</si>
  <si>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</si>
  <si>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</si>
  <si>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</si>
  <si>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</si>
  <si>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</si>
  <si>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</si>
  <si>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</si>
  <si>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</si>
  <si>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</si>
  <si>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</si>
  <si>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</si>
  <si>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</si>
  <si>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</si>
  <si>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</si>
  <si>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</si>
  <si>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</si>
  <si>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</si>
  <si>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</si>
  <si>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</si>
  <si>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</si>
  <si>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</si>
  <si>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</si>
  <si>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</si>
  <si>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</si>
  <si>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</si>
  <si>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</si>
  <si>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</si>
  <si>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</si>
  <si>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</si>
  <si>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</si>
  <si>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</si>
  <si>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</si>
  <si>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</si>
  <si>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</si>
  <si>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</si>
  <si>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</si>
  <si>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</si>
  <si>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</si>
  <si>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</si>
  <si>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</si>
  <si>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</si>
  <si>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</si>
  <si>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</si>
  <si>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</si>
  <si>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</si>
  <si>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</si>
  <si>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</si>
  <si>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</si>
  <si>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</si>
  <si>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</si>
  <si>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</si>
  <si>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</si>
  <si>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</si>
  <si>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</si>
  <si>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</si>
  <si>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</si>
  <si>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</si>
  <si>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</si>
  <si>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</si>
  <si>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</si>
  <si>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</si>
  <si>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</si>
  <si>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</si>
  <si>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</si>
  <si>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</si>
  <si>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</si>
  <si>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</si>
  <si>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</si>
  <si>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</si>
  <si>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</si>
  <si>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</si>
  <si>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</si>
  <si>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</si>
  <si>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</si>
  <si>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</si>
  <si>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</si>
  <si>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</si>
  <si>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</si>
  <si>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</si>
  <si>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</si>
  <si>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</si>
  <si>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</si>
  <si>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</si>
  <si>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</si>
  <si>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</si>
  <si>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</si>
  <si>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</si>
  <si>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</si>
  <si>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</si>
  <si>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</si>
  <si>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</si>
  <si>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</si>
  <si>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</si>
  <si>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</si>
  <si>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</si>
  <si>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</si>
  <si>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</si>
  <si>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</si>
  <si>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</si>
  <si>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</si>
  <si>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</si>
  <si>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</si>
  <si>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</si>
  <si>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</si>
  <si>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</si>
  <si>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</si>
  <si>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</si>
  <si>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</si>
  <si>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</si>
  <si>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</si>
  <si>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</si>
  <si>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</si>
  <si>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</si>
  <si>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</si>
  <si>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</si>
  <si>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</si>
  <si>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</si>
  <si>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</si>
  <si>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</si>
  <si>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</si>
  <si>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</si>
  <si>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</si>
  <si>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</si>
  <si>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</si>
  <si>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</si>
  <si>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</si>
  <si>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</si>
  <si>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</si>
  <si>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</si>
  <si>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</si>
  <si>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</si>
  <si>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</si>
  <si>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</si>
  <si>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</si>
  <si>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</si>
  <si>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</si>
  <si>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</si>
  <si>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</si>
  <si>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</si>
  <si>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</si>
  <si>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</si>
  <si>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</si>
  <si>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</si>
  <si>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</si>
  <si>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</si>
  <si>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</si>
  <si>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</si>
  <si>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</si>
  <si>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</si>
  <si>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</si>
  <si>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</si>
  <si>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</si>
  <si>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</si>
  <si>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</si>
  <si>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</si>
  <si>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</si>
  <si>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</si>
  <si>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</si>
  <si>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</si>
  <si>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</si>
  <si>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</si>
  <si>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</si>
  <si>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</si>
  <si>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</si>
  <si>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</si>
  <si>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</si>
  <si>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</si>
  <si>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</si>
  <si>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</si>
  <si>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</si>
  <si>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</si>
  <si>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</si>
  <si>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</si>
  <si>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</si>
  <si>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</si>
  <si>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</si>
  <si>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</si>
  <si>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</si>
  <si>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</si>
  <si>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</si>
  <si>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</si>
  <si>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</si>
  <si>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</si>
  <si>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</si>
  <si>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</si>
  <si>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</si>
  <si>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</si>
  <si>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</si>
  <si>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</si>
  <si>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</si>
  <si>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</si>
  <si>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</si>
  <si>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</si>
  <si>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</si>
  <si>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</si>
  <si>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</si>
  <si>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</si>
  <si>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</si>
  <si>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</si>
  <si>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</si>
  <si>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</si>
  <si>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</si>
  <si>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</si>
  <si>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</si>
  <si>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</si>
  <si>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</si>
  <si>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</si>
  <si>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</si>
  <si>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</si>
  <si>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</si>
  <si>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</si>
  <si>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</si>
  <si>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</si>
  <si>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</si>
  <si>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</si>
  <si>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</si>
  <si>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</si>
  <si>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</si>
  <si>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</si>
  <si>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</si>
  <si>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</si>
  <si>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</si>
  <si>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</si>
  <si>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</si>
  <si>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</si>
  <si>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</si>
  <si>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</si>
  <si>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</si>
  <si>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</si>
  <si>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</si>
  <si>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</si>
  <si>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</si>
  <si>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</si>
  <si>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</si>
  <si>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</si>
  <si>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</si>
  <si>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</si>
  <si>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</si>
  <si>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</si>
  <si>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</si>
  <si>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</si>
  <si>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</si>
  <si>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</si>
  <si>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</si>
  <si>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</si>
  <si>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</si>
  <si>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</si>
  <si>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</si>
  <si>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</si>
  <si>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</si>
  <si>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</si>
  <si>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</si>
  <si>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</si>
  <si>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</si>
  <si>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</si>
  <si>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</si>
  <si>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</si>
  <si>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</si>
  <si>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</si>
  <si>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</si>
  <si>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</si>
  <si>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</si>
  <si>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</si>
  <si>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</si>
  <si>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</si>
  <si>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</si>
  <si>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</si>
  <si>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</si>
  <si>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</si>
  <si>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</si>
  <si>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</si>
  <si>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</si>
  <si>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</si>
  <si>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</si>
  <si>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</si>
  <si>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</si>
  <si>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</si>
  <si>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</si>
  <si>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</si>
  <si>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</si>
  <si>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</si>
  <si>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</si>
  <si>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</si>
  <si>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</si>
  <si>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</si>
  <si>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</si>
  <si>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</si>
  <si>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</si>
  <si>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</si>
  <si>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</si>
  <si>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</si>
  <si>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</si>
  <si>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</si>
  <si>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</si>
  <si>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</si>
  <si>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</si>
  <si>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</si>
  <si>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</si>
  <si>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</si>
  <si>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</si>
  <si>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</si>
  <si>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</si>
  <si>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</si>
  <si>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</si>
  <si>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</si>
  <si>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</si>
  <si>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</si>
  <si>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</si>
  <si>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</si>
  <si>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</si>
  <si>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</si>
  <si>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</si>
  <si>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</si>
  <si>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</si>
  <si>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</si>
  <si>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</si>
  <si>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</si>
  <si>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</si>
  <si>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</si>
  <si>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</si>
  <si>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</si>
  <si>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</si>
  <si>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</si>
  <si>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</si>
  <si>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</si>
  <si>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</si>
  <si>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</si>
  <si>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</si>
  <si>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</si>
  <si>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</si>
  <si>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</si>
  <si>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</si>
  <si>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</si>
  <si>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</si>
  <si>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</si>
  <si>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</si>
  <si>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</si>
  <si>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</si>
  <si>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</si>
  <si>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</si>
  <si>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</si>
  <si>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</si>
  <si>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</si>
  <si>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</si>
  <si>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</si>
  <si>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</si>
  <si>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</si>
  <si>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</si>
  <si>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</si>
  <si>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</si>
  <si>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</si>
  <si>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</si>
  <si>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</si>
  <si>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</si>
  <si>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</si>
  <si>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</si>
  <si>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</si>
  <si>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</si>
  <si>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</si>
  <si>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</si>
  <si>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</si>
  <si>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</si>
  <si>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</si>
  <si>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</si>
  <si>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</si>
  <si>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</si>
  <si>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</si>
  <si>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</si>
  <si>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</si>
  <si>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</si>
  <si>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</si>
  <si>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</si>
  <si>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</si>
  <si>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</si>
  <si>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</si>
  <si>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</si>
  <si>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</si>
  <si>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</si>
  <si>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</si>
  <si>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</si>
  <si>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</si>
  <si>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</si>
  <si>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</si>
  <si>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</si>
  <si>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</si>
  <si>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</si>
  <si>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</si>
  <si>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</si>
  <si>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</si>
  <si>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</si>
  <si>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</si>
  <si>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</si>
  <si>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</si>
  <si>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</si>
  <si>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</si>
  <si>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</si>
  <si>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</si>
  <si>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</si>
  <si>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</si>
  <si>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</si>
  <si>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</si>
  <si>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</si>
  <si>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</si>
  <si>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</si>
  <si>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</si>
  <si>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</si>
  <si>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</si>
  <si>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</si>
  <si>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</si>
  <si>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</si>
  <si>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</si>
  <si>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</si>
  <si>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</si>
  <si>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</si>
  <si>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</si>
  <si>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</si>
  <si>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</si>
  <si>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</si>
  <si>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</si>
  <si>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</si>
  <si>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</si>
  <si>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</si>
  <si>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</si>
  <si>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</si>
  <si>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</si>
  <si>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</si>
  <si>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</si>
  <si>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</si>
  <si>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</si>
  <si>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</si>
  <si>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</si>
  <si>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</si>
  <si>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</si>
  <si>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</si>
  <si>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</si>
  <si>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</si>
  <si>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</si>
  <si>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</si>
  <si>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</si>
  <si>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</si>
  <si>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</si>
  <si>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</si>
  <si>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</si>
  <si>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</si>
  <si>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</si>
  <si>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</si>
  <si>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</si>
  <si>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</si>
  <si>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</si>
  <si>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</si>
  <si>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</si>
  <si>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</si>
  <si>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</si>
  <si>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</si>
  <si>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</si>
  <si>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</si>
  <si>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</si>
  <si>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</si>
  <si>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</si>
  <si>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</si>
  <si>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</si>
  <si>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</si>
  <si>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</si>
  <si>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</si>
  <si>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</si>
  <si>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</si>
  <si>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</si>
  <si>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</si>
  <si>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</si>
  <si>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</si>
  <si>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</si>
  <si>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</si>
  <si>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</si>
  <si>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</si>
  <si>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</si>
  <si>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</si>
  <si>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</si>
  <si>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</si>
  <si>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</si>
  <si>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</si>
  <si>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</si>
  <si>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</si>
  <si>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</si>
  <si>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</si>
  <si>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</si>
  <si>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</si>
  <si>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</si>
  <si>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</si>
  <si>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</si>
  <si>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</si>
  <si>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</si>
  <si>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</si>
  <si>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</si>
  <si>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</si>
  <si>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</si>
  <si>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</si>
  <si>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</si>
  <si>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</si>
  <si>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</si>
  <si>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</si>
  <si>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</si>
  <si>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</si>
  <si>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</si>
  <si>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</si>
  <si>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</si>
  <si>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</si>
  <si>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</si>
  <si>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</si>
  <si>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</si>
  <si>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</si>
  <si>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</si>
  <si>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</si>
  <si>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</si>
  <si>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</si>
  <si>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</si>
  <si>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</si>
  <si>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</si>
  <si>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</si>
  <si>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</si>
  <si>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</si>
  <si>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</si>
  <si>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</si>
  <si>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</si>
  <si>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</si>
  <si>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</si>
  <si>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</si>
  <si>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</si>
  <si>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</si>
  <si>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</si>
  <si>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</si>
  <si>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</si>
  <si>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</si>
  <si>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</si>
  <si>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</si>
  <si>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</si>
  <si>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</si>
  <si>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</si>
  <si>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</si>
  <si>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</si>
  <si>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</si>
  <si>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</si>
  <si>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</si>
  <si>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</si>
  <si>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</si>
  <si>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</si>
  <si>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</si>
  <si>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</si>
  <si>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</si>
  <si>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</si>
  <si>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</si>
  <si>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</si>
  <si>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</si>
  <si>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</si>
  <si>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</si>
  <si>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</si>
  <si>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</si>
  <si>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</si>
  <si>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</si>
  <si>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</si>
  <si>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</si>
  <si>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</si>
  <si>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</si>
  <si>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</si>
  <si>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</si>
  <si>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</si>
  <si>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</si>
  <si>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</si>
  <si>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</si>
  <si>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</si>
  <si>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</si>
  <si>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</si>
  <si>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</si>
  <si>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</si>
  <si>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</si>
  <si>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</si>
  <si>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</si>
  <si>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</si>
  <si>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</si>
  <si>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</si>
  <si>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</si>
  <si>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</si>
  <si>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</si>
  <si>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</si>
  <si>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</si>
  <si>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</si>
  <si>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</si>
  <si>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</si>
  <si>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</si>
  <si>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</si>
  <si>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</si>
  <si>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</si>
  <si>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</si>
  <si>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</si>
  <si>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</si>
  <si>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</si>
  <si>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</si>
  <si>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</si>
  <si>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</si>
  <si>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</si>
  <si>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</si>
  <si>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</si>
  <si>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</si>
  <si>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</si>
  <si>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</si>
  <si>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</si>
  <si>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</si>
  <si>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</si>
  <si>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</si>
  <si>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</si>
  <si>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</si>
  <si>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</si>
  <si>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</si>
  <si>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</si>
  <si>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</si>
  <si>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</si>
  <si>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</si>
  <si>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</si>
  <si>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</si>
  <si>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</si>
  <si>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</si>
  <si>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</si>
  <si>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</si>
  <si>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</si>
  <si>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</si>
  <si>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</si>
  <si>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</si>
  <si>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</si>
  <si>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</si>
  <si>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</si>
  <si>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</si>
  <si>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</si>
  <si>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</si>
  <si>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</si>
  <si>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</si>
  <si>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</si>
  <si>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</si>
  <si>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</si>
  <si>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</si>
  <si>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</si>
  <si>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</si>
  <si>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</si>
  <si>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</si>
  <si>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</si>
  <si>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</si>
  <si>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</si>
  <si>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</si>
  <si>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</si>
  <si>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</si>
  <si>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</si>
  <si>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</si>
  <si>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</si>
  <si>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</si>
  <si>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</si>
  <si>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</si>
  <si>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</si>
  <si>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</si>
  <si>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</si>
  <si>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</si>
  <si>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</si>
  <si>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</si>
  <si>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</si>
  <si>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</si>
  <si>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</si>
  <si>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</si>
  <si>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</si>
  <si>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</si>
  <si>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</si>
  <si>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</si>
  <si>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</si>
  <si>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</si>
  <si>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</si>
  <si>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</si>
  <si>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</si>
  <si>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</si>
  <si>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</si>
  <si>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</si>
  <si>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</si>
  <si>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</si>
  <si>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</si>
  <si>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</si>
  <si>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</si>
  <si>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</si>
  <si>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</si>
  <si>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</si>
  <si>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</si>
  <si>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</si>
  <si>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</si>
  <si>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</si>
  <si>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</si>
  <si>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</si>
  <si>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</si>
  <si>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</si>
  <si>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</si>
  <si>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</si>
  <si>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</si>
  <si>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</si>
  <si>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</si>
  <si>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</si>
  <si>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</si>
  <si>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</si>
  <si>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</si>
  <si>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</si>
  <si>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</si>
  <si>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</si>
  <si>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</si>
  <si>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</si>
  <si>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</si>
  <si>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</si>
  <si>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</si>
  <si>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</si>
  <si>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</si>
  <si>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</si>
  <si>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</si>
  <si>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</si>
  <si>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</si>
  <si>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</si>
  <si>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</si>
  <si>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</si>
  <si>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</si>
  <si>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</si>
  <si>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</si>
  <si>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</si>
  <si>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</si>
  <si>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</si>
  <si>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</si>
  <si>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</si>
  <si>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</si>
  <si>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</si>
  <si>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</si>
  <si>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</si>
  <si>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</si>
  <si>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</si>
  <si>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</si>
  <si>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</si>
  <si>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</si>
  <si>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</si>
  <si>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</si>
  <si>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</si>
  <si>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</si>
  <si>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</si>
  <si>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</si>
  <si>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</si>
  <si>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</si>
  <si>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</si>
  <si>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</si>
  <si>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</si>
  <si>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</si>
  <si>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</si>
  <si>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</si>
  <si>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</si>
  <si>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</si>
  <si>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</si>
  <si>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</si>
  <si>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</si>
  <si>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</si>
  <si>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</si>
  <si>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</si>
  <si>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</si>
  <si>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</si>
  <si>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</si>
  <si>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</si>
  <si>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</si>
  <si>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</si>
  <si>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</si>
  <si>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</si>
  <si>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</si>
  <si>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</si>
  <si>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</si>
  <si>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</si>
  <si>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</si>
  <si>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</si>
  <si>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</si>
  <si>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</si>
  <si>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</si>
  <si>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</si>
  <si>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</si>
  <si>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</si>
  <si>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</si>
  <si>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</si>
  <si>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</si>
  <si>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</si>
  <si>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</si>
  <si>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</si>
  <si>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</si>
  <si>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</si>
  <si>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</si>
  <si>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</si>
  <si>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</si>
  <si>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</si>
  <si>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</si>
  <si>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</si>
  <si>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</si>
  <si>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</si>
  <si>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</si>
  <si>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</si>
  <si>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</si>
  <si>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</si>
  <si>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</si>
  <si>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</si>
  <si>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</si>
  <si>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</si>
  <si>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</si>
  <si>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</si>
  <si>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</si>
  <si>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</si>
  <si>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</si>
  <si>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</si>
  <si>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</si>
  <si>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</si>
  <si>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</si>
  <si>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</si>
  <si>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</si>
  <si>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</si>
  <si>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</si>
  <si>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</si>
  <si>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</si>
  <si>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</si>
  <si>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</si>
  <si>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</si>
  <si>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</si>
  <si>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</si>
  <si>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</si>
  <si>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</si>
  <si>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</si>
  <si>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</si>
  <si>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</si>
  <si>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</si>
  <si>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</si>
  <si>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</si>
  <si>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</si>
  <si>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</si>
  <si>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</si>
  <si>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</si>
  <si>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</si>
  <si>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</si>
  <si>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</si>
  <si>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</si>
  <si>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</si>
  <si>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</si>
  <si>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</si>
  <si>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</si>
  <si>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</si>
  <si>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</si>
  <si>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</si>
  <si>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</si>
  <si>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</si>
  <si>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</si>
  <si>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</si>
  <si>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</si>
  <si>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</si>
  <si>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</si>
  <si>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</si>
  <si>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</si>
  <si>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</si>
  <si>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</si>
  <si>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</si>
  <si>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</si>
  <si>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</si>
  <si>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</si>
  <si>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</si>
  <si>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</si>
  <si>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</si>
  <si>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</si>
  <si>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</si>
  <si>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</si>
  <si>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</si>
  <si>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</si>
  <si>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</si>
  <si>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</si>
  <si>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</si>
  <si>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</si>
  <si>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</si>
  <si>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</si>
  <si>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</si>
  <si>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</si>
  <si>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</si>
  <si>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</si>
  <si>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</si>
  <si>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</si>
  <si>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</si>
  <si>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</si>
  <si>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</si>
  <si>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</si>
  <si>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</si>
  <si>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</si>
  <si>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</si>
  <si>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</si>
  <si>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</si>
  <si>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</si>
  <si>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</si>
  <si>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</si>
  <si>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</si>
  <si>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</si>
  <si>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</si>
  <si>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</si>
  <si>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</si>
  <si>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</si>
  <si>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</si>
  <si>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</si>
  <si>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</si>
  <si>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</si>
  <si>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</si>
  <si>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</si>
  <si>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</si>
  <si>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</si>
  <si>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</si>
  <si>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</si>
  <si>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</si>
  <si>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</si>
  <si>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</si>
  <si>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</si>
  <si>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</si>
  <si>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</si>
  <si>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</si>
  <si>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</si>
  <si>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</si>
  <si>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</si>
  <si>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</si>
  <si>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</si>
  <si>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</si>
  <si>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</si>
  <si>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</si>
  <si>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</si>
  <si>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</si>
  <si>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</si>
  <si>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</si>
  <si>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</si>
  <si>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</si>
  <si>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</si>
  <si>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</si>
  <si>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</si>
  <si>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</si>
  <si>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</si>
  <si>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</si>
  <si>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</si>
  <si>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</si>
  <si>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</si>
  <si>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</si>
  <si>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</si>
  <si>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</si>
  <si>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</si>
  <si>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</si>
  <si>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</si>
  <si>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</si>
  <si>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</si>
  <si>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</si>
  <si>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</si>
  <si>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</si>
  <si>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</si>
  <si>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</si>
  <si>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</si>
  <si>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</si>
  <si>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</si>
  <si>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</si>
  <si>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</si>
  <si>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</si>
  <si>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</si>
  <si>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</si>
  <si>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</si>
  <si>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</si>
  <si>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</si>
  <si>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</si>
  <si>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</si>
  <si>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</si>
  <si>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</si>
  <si>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</si>
  <si>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</si>
  <si>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</si>
  <si>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</si>
  <si>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</si>
  <si>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</si>
  <si>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</si>
  <si>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</si>
  <si>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</si>
  <si>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</si>
  <si>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</si>
  <si>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</si>
  <si>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</si>
  <si>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</si>
  <si>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</si>
  <si>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</si>
  <si>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</si>
  <si>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</si>
  <si>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</si>
  <si>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</si>
  <si>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</si>
  <si>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</si>
  <si>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</si>
  <si>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</si>
  <si>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</si>
  <si>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</si>
  <si>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</si>
  <si>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</si>
  <si>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</si>
  <si>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</si>
  <si>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</si>
  <si>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</si>
  <si>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</si>
  <si>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</si>
  <si>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</si>
  <si>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</si>
  <si>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</si>
  <si>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</si>
  <si>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</si>
  <si>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</si>
  <si>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</si>
  <si>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</si>
  <si>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</si>
  <si>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</si>
  <si>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</si>
  <si>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</si>
  <si>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</si>
  <si>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</si>
  <si>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</si>
  <si>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</si>
  <si>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</si>
  <si>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</si>
  <si>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</si>
  <si>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</si>
  <si>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</si>
  <si>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</si>
  <si>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</si>
  <si>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</si>
  <si>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</si>
  <si>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</si>
  <si>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</si>
  <si>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</si>
  <si>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</si>
  <si>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</si>
  <si>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</si>
  <si>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</si>
  <si>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</si>
  <si>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</si>
  <si>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</si>
  <si>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</si>
  <si>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</si>
  <si>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</si>
  <si>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</si>
  <si>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</si>
  <si>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</si>
  <si>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</si>
  <si>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</si>
  <si>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</si>
  <si>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</si>
  <si>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</si>
  <si>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</si>
  <si>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</si>
  <si>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</si>
  <si>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</si>
  <si>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</si>
  <si>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</si>
  <si>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</si>
  <si>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</si>
  <si>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</si>
  <si>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</si>
  <si>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</si>
  <si>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</si>
  <si>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</si>
  <si>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</si>
  <si>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</si>
  <si>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</si>
  <si>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</si>
  <si>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</si>
  <si>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</si>
  <si>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</si>
  <si>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</si>
  <si>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</si>
  <si>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</si>
  <si>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</si>
  <si>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</si>
  <si>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</si>
  <si>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</si>
  <si>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</si>
  <si>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</si>
  <si>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</si>
  <si>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</si>
  <si>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</si>
  <si>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</si>
  <si>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</si>
  <si>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</si>
  <si>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</si>
  <si>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</si>
  <si>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</si>
  <si>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</si>
  <si>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</si>
  <si>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</si>
  <si>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</si>
  <si>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</si>
  <si>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</si>
  <si>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</si>
  <si>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</si>
  <si>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</si>
  <si>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</si>
  <si>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</si>
  <si>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</si>
  <si>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</si>
  <si>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</si>
  <si>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</si>
  <si>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</si>
  <si>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</si>
  <si>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</si>
  <si>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</si>
  <si>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</si>
  <si>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</si>
  <si>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</si>
  <si>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</si>
  <si>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</si>
  <si>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</si>
  <si>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</si>
  <si>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</si>
  <si>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</si>
  <si>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</si>
  <si>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</si>
  <si>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</si>
  <si>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</si>
  <si>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</si>
  <si>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</si>
  <si>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</si>
  <si>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</si>
  <si>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</si>
  <si>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</si>
  <si>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</si>
  <si>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</si>
  <si>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</si>
  <si>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</si>
  <si>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</si>
  <si>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</si>
  <si>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</si>
  <si>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</si>
  <si>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</si>
  <si>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</si>
  <si>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</si>
  <si>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</si>
  <si>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</si>
  <si>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</si>
  <si>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</si>
  <si>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</si>
  <si>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</si>
  <si>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</si>
  <si>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</si>
  <si>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</si>
  <si>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</si>
  <si>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</si>
  <si>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</si>
  <si>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</si>
  <si>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</si>
  <si>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</si>
  <si>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</si>
  <si>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</si>
  <si>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</si>
  <si>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</si>
  <si>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</si>
  <si>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</si>
  <si>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</si>
  <si>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</si>
  <si>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</si>
  <si>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</si>
  <si>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</si>
  <si>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</si>
  <si>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</si>
  <si>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</si>
  <si>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</si>
  <si>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</si>
  <si>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</si>
  <si>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</si>
  <si>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</si>
  <si>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</si>
  <si>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</si>
  <si>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</si>
  <si>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</si>
  <si>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</si>
  <si>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</si>
  <si>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</si>
  <si>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</si>
  <si>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</si>
  <si>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</si>
  <si>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</si>
  <si>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</si>
  <si>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</si>
  <si>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</si>
  <si>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</si>
  <si>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</si>
  <si>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</si>
  <si>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</si>
  <si>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</si>
  <si>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</si>
  <si>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</si>
  <si>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</si>
  <si>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</si>
  <si>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</si>
  <si>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</si>
  <si>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</si>
  <si>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</si>
  <si>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</si>
  <si>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</si>
  <si>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</si>
  <si>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</si>
  <si>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</si>
  <si>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</si>
  <si>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</si>
  <si>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</si>
  <si>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</si>
  <si>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</si>
  <si>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</si>
  <si>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</si>
  <si>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</si>
  <si>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</si>
  <si>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</si>
  <si>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</si>
  <si>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</si>
  <si>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</si>
  <si>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</si>
  <si>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</si>
  <si>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</si>
  <si>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</si>
  <si>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</si>
  <si>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</si>
  <si>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</si>
  <si>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</si>
  <si>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</si>
  <si>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</si>
  <si>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</si>
  <si>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</si>
  <si>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</si>
  <si>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</si>
  <si>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</si>
  <si>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</si>
  <si>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</si>
  <si>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</si>
  <si>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</si>
  <si>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</si>
  <si>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</si>
  <si>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</si>
  <si>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</si>
  <si>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</si>
  <si>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</si>
  <si>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</si>
  <si>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</si>
  <si>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</si>
  <si>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</si>
  <si>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</si>
  <si>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</si>
  <si>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</si>
  <si>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</si>
  <si>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</si>
  <si>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</si>
  <si>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</si>
  <si>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</si>
  <si>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</si>
  <si>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</si>
  <si>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</si>
  <si>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</si>
  <si>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</si>
  <si>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</si>
  <si>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</si>
  <si>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</si>
  <si>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</si>
  <si>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</si>
  <si>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</si>
  <si>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</si>
  <si>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</si>
  <si>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</si>
  <si>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</si>
  <si>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</si>
  <si>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</si>
  <si>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</si>
  <si>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</si>
  <si>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</si>
  <si>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</si>
  <si>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</si>
  <si>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</si>
  <si>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</si>
  <si>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</si>
  <si>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</si>
  <si>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</si>
  <si>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</si>
  <si>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</si>
  <si>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</si>
  <si>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</si>
  <si>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</si>
  <si>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</si>
  <si>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</si>
  <si>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</si>
  <si>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</si>
  <si>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</si>
  <si>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</si>
  <si>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</si>
  <si>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</si>
  <si>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</si>
  <si>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</si>
  <si>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</si>
  <si>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</si>
  <si>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</si>
  <si>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</si>
  <si>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</si>
  <si>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</si>
  <si>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</si>
  <si>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</si>
  <si>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</si>
  <si>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</si>
  <si>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</si>
  <si>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</si>
  <si>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</si>
  <si>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</si>
  <si>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</si>
  <si>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</si>
  <si>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</si>
  <si>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</si>
  <si>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</si>
  <si>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</si>
  <si>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</si>
  <si>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</si>
  <si>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</si>
  <si>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</si>
  <si>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</si>
  <si>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</si>
  <si>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</si>
  <si>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</si>
  <si>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</si>
  <si>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</si>
  <si>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</si>
  <si>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</si>
  <si>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</si>
  <si>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</si>
  <si>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</si>
  <si>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</si>
  <si>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</si>
  <si>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</si>
  <si>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</si>
  <si>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</si>
  <si>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</si>
  <si>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</si>
  <si>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</si>
  <si>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</si>
  <si>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</si>
  <si>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</si>
  <si>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</si>
  <si>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</si>
  <si>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</si>
  <si>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</si>
  <si>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</si>
  <si>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</si>
  <si>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</si>
  <si>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</si>
  <si>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</si>
  <si>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</si>
  <si>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</si>
  <si>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</si>
  <si>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</si>
  <si>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</si>
  <si>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</si>
  <si>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</si>
  <si>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</si>
  <si>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</si>
  <si>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</si>
  <si>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</si>
  <si>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</si>
  <si>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</si>
  <si>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</si>
  <si>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</si>
  <si>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</si>
  <si>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</si>
  <si>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</si>
  <si>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</si>
  <si>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</si>
  <si>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</si>
  <si>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</si>
  <si>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</si>
  <si>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</si>
  <si>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</si>
  <si>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</si>
  <si>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</si>
  <si>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</si>
  <si>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</si>
  <si>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</si>
  <si>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</si>
  <si>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</si>
  <si>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</si>
  <si>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</si>
  <si>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</si>
  <si>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</si>
  <si>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</si>
  <si>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</si>
  <si>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</si>
  <si>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</si>
  <si>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</si>
  <si>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</si>
  <si>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</si>
  <si>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</si>
  <si>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</si>
  <si>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</si>
  <si>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</si>
  <si>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</si>
  <si>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</si>
  <si>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</si>
  <si>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</si>
  <si>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</si>
  <si>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</si>
  <si>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</si>
  <si>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</si>
  <si>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</si>
  <si>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</si>
  <si>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</si>
  <si>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</si>
  <si>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</si>
  <si>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</si>
  <si>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</si>
  <si>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</si>
  <si>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</si>
  <si>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</si>
  <si>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</si>
  <si>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</si>
  <si>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</si>
  <si>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</si>
  <si>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</si>
  <si>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</si>
  <si>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</si>
  <si>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</si>
  <si>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</si>
  <si>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</si>
  <si>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</si>
  <si>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</si>
  <si>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</si>
  <si>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</si>
  <si>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</si>
  <si>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</si>
  <si>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</si>
  <si>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</si>
  <si>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</si>
  <si>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</si>
  <si>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</si>
  <si>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</si>
  <si>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</si>
  <si>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</si>
  <si>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</si>
  <si>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</si>
  <si>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</si>
  <si>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</si>
  <si>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</si>
  <si>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</si>
  <si>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</si>
  <si>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</si>
  <si>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</si>
  <si>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</si>
  <si>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</si>
  <si>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</si>
  <si>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</si>
  <si>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</si>
  <si>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</si>
  <si>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</si>
  <si>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</si>
  <si>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</si>
  <si>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</si>
  <si>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</si>
  <si>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</si>
  <si>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</si>
  <si>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</si>
  <si>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</si>
  <si>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</si>
  <si>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</si>
  <si>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</si>
  <si>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</si>
  <si>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</si>
  <si>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</si>
  <si>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</si>
  <si>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</si>
  <si>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</si>
  <si>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</si>
  <si>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</si>
  <si>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</si>
  <si>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</si>
  <si>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</si>
  <si>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</si>
  <si>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</si>
  <si>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</si>
  <si>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</si>
  <si>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</si>
  <si>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</si>
  <si>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</si>
  <si>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</si>
  <si>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</si>
  <si>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</si>
  <si>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</si>
  <si>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</si>
  <si>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</si>
  <si>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</si>
  <si>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</si>
  <si>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</si>
  <si>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</si>
  <si>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</si>
  <si>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</si>
  <si>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</si>
  <si>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</si>
  <si>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</si>
  <si>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</si>
  <si>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</si>
  <si>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</si>
  <si>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</si>
  <si>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</si>
  <si>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</si>
  <si>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</si>
  <si>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</si>
  <si>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</si>
  <si>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</si>
  <si>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</si>
  <si>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</si>
  <si>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</si>
  <si>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</si>
  <si>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</si>
  <si>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</si>
  <si>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</si>
  <si>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</si>
  <si>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</si>
  <si>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</si>
  <si>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</si>
  <si>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</si>
  <si>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</si>
  <si>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</si>
  <si>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</si>
  <si>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</si>
  <si>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</si>
  <si>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</si>
  <si>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</si>
  <si>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</si>
  <si>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</si>
  <si>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</si>
  <si>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</si>
  <si>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</si>
  <si>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</si>
  <si>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</si>
  <si>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</si>
  <si>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</si>
  <si>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</si>
  <si>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</si>
  <si>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</si>
  <si>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</si>
  <si>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</si>
  <si>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</si>
  <si>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</si>
  <si>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</si>
  <si>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</si>
  <si>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</si>
  <si>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</si>
  <si>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</si>
  <si>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</si>
  <si>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</si>
  <si>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</si>
  <si>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</si>
  <si>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</si>
  <si>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</si>
  <si>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</si>
  <si>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</si>
  <si>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</si>
  <si>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</si>
  <si>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</si>
  <si>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</si>
  <si>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</si>
  <si>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</si>
  <si>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</si>
  <si>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</si>
  <si>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</si>
  <si>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</si>
  <si>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</si>
  <si>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</si>
  <si>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</si>
  <si>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</si>
  <si>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</si>
  <si>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</si>
  <si>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</si>
  <si>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</si>
  <si>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</si>
  <si>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</si>
  <si>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</si>
  <si>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</si>
  <si>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</si>
  <si>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</si>
  <si>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</si>
  <si>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</si>
  <si>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</si>
  <si>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</si>
  <si>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</si>
  <si>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</si>
  <si>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</si>
  <si>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</si>
  <si>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</si>
  <si>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</si>
  <si>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</si>
  <si>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</si>
  <si>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</si>
  <si>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</si>
  <si>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</si>
  <si>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</si>
  <si>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</si>
  <si>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</si>
  <si>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</si>
  <si>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</si>
  <si>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</si>
  <si>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</si>
  <si>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</si>
  <si>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</si>
  <si>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</si>
  <si>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</si>
  <si>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</si>
  <si>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</si>
  <si>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</si>
  <si>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</si>
  <si>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</si>
  <si>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</si>
  <si>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</si>
  <si>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</si>
  <si>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</si>
  <si>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</si>
  <si>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</si>
  <si>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</si>
  <si>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</si>
  <si>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</si>
  <si>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</si>
  <si>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</si>
  <si>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</si>
  <si>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</si>
  <si>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</si>
  <si>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</si>
  <si>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</si>
  <si>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</si>
  <si>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</si>
  <si>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</si>
  <si>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</si>
  <si>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</si>
  <si>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</si>
  <si>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</si>
  <si>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</si>
  <si>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</si>
  <si>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</si>
  <si>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</si>
  <si>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</si>
  <si>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</si>
  <si>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</si>
  <si>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</si>
  <si>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</si>
  <si>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</si>
  <si>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</si>
  <si>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</si>
  <si>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</si>
  <si>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</si>
  <si>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</si>
  <si>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</si>
  <si>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</si>
  <si>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</si>
  <si>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</si>
  <si>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</si>
  <si>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</si>
  <si>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</si>
  <si>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</si>
  <si>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</si>
  <si>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</si>
  <si>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</si>
  <si>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</si>
  <si>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</si>
  <si>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</si>
  <si>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</si>
  <si>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</si>
  <si>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</si>
  <si>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</si>
  <si>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</si>
  <si>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</si>
  <si>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</si>
  <si>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</si>
  <si>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</si>
  <si>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</si>
  <si>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</si>
  <si>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</si>
  <si>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</si>
  <si>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</si>
  <si>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</si>
  <si>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</si>
  <si>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</si>
  <si>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</si>
  <si>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</si>
  <si>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</si>
  <si>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</si>
  <si>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</si>
  <si>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</si>
  <si>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</si>
  <si>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</si>
  <si>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</si>
  <si>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</si>
  <si>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</si>
  <si>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</si>
  <si>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</si>
  <si>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</si>
  <si>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</si>
  <si>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</si>
  <si>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</si>
  <si>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</si>
  <si>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</si>
  <si>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</si>
  <si>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</si>
  <si>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</si>
  <si>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</si>
  <si>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</si>
  <si>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</si>
  <si>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</si>
  <si>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</si>
  <si>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</si>
  <si>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</si>
  <si>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</si>
  <si>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</si>
  <si>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</si>
  <si>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</si>
  <si>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</si>
  <si>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</si>
  <si>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</si>
  <si>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</si>
  <si>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</si>
  <si>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</si>
  <si>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</si>
  <si>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</si>
  <si>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</si>
  <si>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</si>
  <si>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</si>
  <si>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</si>
  <si>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</si>
  <si>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</si>
  <si>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</si>
  <si>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</si>
  <si>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</si>
  <si>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</si>
  <si>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</si>
  <si>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</si>
  <si>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</si>
  <si>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</si>
  <si>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</si>
  <si>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</si>
  <si>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</si>
  <si>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</si>
  <si>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</si>
  <si>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</si>
  <si>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</si>
  <si>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</si>
  <si>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</si>
  <si>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</si>
  <si>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</si>
  <si>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</si>
  <si>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</si>
  <si>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</si>
  <si>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</si>
  <si>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</si>
  <si>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</si>
  <si>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</si>
  <si>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</si>
  <si>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</si>
  <si>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</si>
  <si>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</si>
  <si>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</si>
  <si>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</si>
  <si>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</si>
  <si>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</si>
  <si>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</si>
  <si>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</si>
  <si>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</si>
  <si>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</si>
  <si>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</si>
  <si>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</si>
  <si>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</si>
  <si>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</si>
  <si>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</si>
  <si>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</si>
  <si>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</si>
  <si>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</si>
  <si>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</si>
  <si>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</si>
  <si>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</si>
  <si>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</si>
  <si>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</si>
  <si>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</si>
  <si>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</si>
  <si>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</si>
  <si>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</si>
  <si>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</si>
  <si>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</si>
  <si>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</si>
  <si>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</si>
  <si>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</si>
  <si>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</si>
  <si>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</si>
  <si>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</si>
  <si>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</si>
  <si>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</si>
  <si>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</si>
  <si>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</si>
  <si>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</si>
  <si>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</si>
  <si>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</si>
  <si>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</si>
  <si>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</si>
  <si>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</si>
  <si>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</si>
  <si>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</si>
  <si>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</si>
  <si>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</si>
  <si>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</si>
  <si>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</si>
  <si>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</si>
  <si>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</si>
  <si>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</si>
  <si>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</si>
  <si>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</si>
  <si>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</si>
  <si>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</si>
  <si>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</si>
  <si>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</si>
  <si>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</si>
  <si>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</si>
  <si>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</si>
  <si>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</si>
  <si>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</si>
  <si>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</si>
  <si>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</si>
  <si>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</si>
  <si>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</si>
  <si>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</si>
  <si>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</si>
  <si>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</si>
  <si>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</si>
  <si>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</si>
  <si>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</si>
  <si>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</si>
  <si>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</si>
  <si>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</si>
  <si>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</si>
  <si>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</si>
  <si>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</si>
  <si>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</si>
  <si>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</si>
  <si>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</si>
  <si>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</si>
  <si>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</si>
  <si>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</si>
  <si>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</si>
  <si>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</si>
  <si>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</si>
  <si>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</si>
  <si>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</si>
  <si>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</si>
  <si>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</si>
  <si>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</si>
  <si>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</si>
  <si>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</si>
  <si>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</si>
  <si>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</si>
  <si>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</si>
  <si>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</si>
  <si>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</si>
  <si>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</si>
  <si>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</si>
  <si>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</si>
  <si>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</si>
  <si>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</si>
  <si>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</si>
  <si>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</si>
  <si>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</si>
  <si>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</si>
  <si>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</si>
  <si>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</si>
  <si>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</si>
  <si>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</si>
  <si>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</si>
  <si>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</si>
  <si>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</si>
  <si>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</si>
  <si>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</si>
  <si>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</si>
  <si>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</si>
  <si>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</si>
  <si>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</si>
  <si>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</si>
  <si>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</si>
  <si>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</si>
  <si>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</si>
  <si>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</si>
  <si>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</si>
  <si>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</si>
  <si>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</si>
  <si>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</si>
  <si>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</si>
  <si>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</si>
  <si>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</si>
  <si>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</si>
  <si>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</si>
  <si>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</si>
  <si>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</si>
  <si>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</si>
  <si>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</si>
  <si>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</si>
  <si>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</si>
  <si>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</si>
  <si>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</si>
  <si>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</si>
  <si>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</si>
  <si>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</si>
  <si>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</si>
  <si>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</si>
  <si>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</si>
  <si>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</si>
  <si>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</si>
  <si>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</si>
  <si>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</si>
  <si>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</si>
  <si>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</si>
  <si>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</si>
  <si>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</si>
  <si>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</si>
  <si>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</si>
  <si>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</si>
  <si>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</si>
  <si>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</si>
  <si>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</si>
  <si>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</si>
  <si>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</si>
  <si>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</si>
  <si>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</si>
  <si>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</si>
  <si>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</si>
  <si>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</si>
  <si>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</si>
  <si>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</si>
  <si>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</si>
  <si>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</si>
  <si>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</si>
  <si>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</si>
  <si>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</si>
  <si>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</si>
  <si>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</si>
  <si>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</si>
  <si>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</si>
  <si>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</si>
  <si>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</si>
  <si>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</si>
  <si>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</si>
  <si>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</si>
  <si>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</si>
  <si>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</si>
  <si>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</si>
  <si>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</si>
  <si>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</si>
  <si>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</si>
  <si>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</si>
  <si>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</si>
  <si>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</si>
  <si>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</si>
  <si>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</si>
  <si>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</si>
  <si>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</si>
  <si>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</si>
  <si>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</si>
  <si>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</si>
  <si>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</si>
  <si>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</si>
  <si>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</si>
  <si>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</si>
  <si>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</si>
  <si>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</si>
  <si>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</si>
  <si>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</si>
  <si>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</si>
  <si>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</si>
  <si>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</si>
  <si>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</si>
  <si>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</si>
  <si>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</si>
  <si>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</si>
  <si>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</si>
  <si>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</si>
  <si>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</si>
  <si>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</si>
  <si>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</si>
  <si>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</si>
  <si>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</si>
  <si>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</si>
  <si>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</si>
  <si>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</si>
  <si>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</si>
  <si>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</si>
  <si>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</si>
  <si>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</si>
  <si>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</si>
  <si>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</si>
  <si>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</si>
  <si>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</si>
  <si>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</si>
  <si>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</si>
  <si>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</si>
  <si>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</si>
  <si>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</si>
  <si>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</si>
  <si>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</si>
  <si>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</si>
  <si>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</si>
  <si>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</si>
  <si>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</si>
  <si>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</si>
  <si>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</si>
  <si>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</si>
  <si>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</si>
  <si>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</si>
  <si>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</si>
  <si>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</si>
  <si>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</si>
  <si>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</si>
  <si>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</si>
  <si>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</si>
  <si>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</si>
  <si>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</si>
  <si>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</si>
  <si>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</si>
  <si>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</si>
  <si>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</si>
  <si>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</si>
  <si>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</si>
  <si>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</si>
  <si>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</si>
  <si>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</si>
  <si>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</si>
  <si>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</si>
  <si>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</si>
  <si>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</si>
  <si>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</si>
  <si>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</si>
  <si>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</si>
  <si>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</si>
  <si>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</si>
  <si>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</si>
  <si>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</si>
  <si>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</si>
  <si>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</si>
  <si>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</si>
  <si>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</si>
  <si>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</si>
  <si>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</si>
  <si>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</si>
  <si>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</si>
  <si>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</si>
  <si>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</si>
  <si>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</si>
  <si>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</si>
  <si>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</si>
  <si>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</si>
  <si>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</si>
  <si>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</si>
  <si>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</si>
  <si>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</si>
  <si>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</si>
  <si>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</si>
  <si>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</si>
  <si>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</si>
  <si>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</si>
  <si>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</si>
  <si>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</si>
  <si>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</si>
  <si>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</si>
  <si>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</si>
  <si>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</si>
  <si>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</si>
  <si>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</si>
  <si>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</si>
  <si>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</si>
  <si>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</si>
  <si>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</si>
  <si>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</si>
  <si>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</si>
  <si>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</si>
  <si>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</si>
  <si>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</si>
  <si>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</si>
  <si>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</si>
  <si>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</si>
  <si>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</si>
  <si>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</si>
  <si>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</si>
  <si>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</si>
  <si>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</si>
  <si>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</si>
  <si>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</si>
  <si>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</si>
  <si>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</si>
  <si>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</si>
  <si>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</si>
  <si>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</si>
  <si>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</si>
  <si>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</si>
  <si>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</si>
  <si>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</si>
  <si>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</si>
  <si>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</si>
  <si>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</si>
  <si>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</si>
  <si>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</si>
  <si>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</si>
  <si>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</si>
  <si>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</si>
  <si>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</si>
  <si>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</si>
  <si>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</si>
  <si>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</si>
  <si>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</si>
  <si>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</si>
  <si>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</si>
  <si>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</si>
  <si>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</si>
  <si>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</si>
  <si>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</si>
  <si>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</si>
  <si>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</si>
  <si>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</si>
  <si>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</si>
  <si>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</si>
  <si>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</si>
  <si>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</si>
  <si>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</si>
  <si>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</si>
  <si>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</si>
  <si>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</si>
  <si>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</si>
  <si>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</si>
  <si>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</si>
  <si>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</si>
  <si>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</si>
  <si>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</si>
  <si>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</si>
  <si>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</si>
  <si>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</si>
  <si>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</si>
  <si>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</si>
  <si>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</si>
  <si>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</si>
  <si>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</si>
  <si>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</si>
  <si>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</si>
  <si>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</si>
  <si>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</si>
  <si>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</si>
  <si>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</si>
  <si>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</si>
  <si>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</si>
  <si>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</si>
  <si>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</si>
  <si>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</si>
  <si>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</si>
  <si>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</si>
  <si>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</si>
  <si>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</si>
  <si>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</si>
  <si>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</si>
  <si>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</si>
  <si>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</si>
  <si>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</si>
  <si>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</si>
  <si>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</si>
  <si>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</si>
  <si>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</si>
  <si>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</si>
  <si>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</si>
  <si>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</si>
  <si>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</si>
  <si>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</si>
  <si>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</si>
  <si>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</si>
  <si>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</si>
  <si>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</si>
  <si>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</si>
  <si>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</si>
  <si>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</si>
  <si>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</si>
  <si>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</si>
  <si>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</si>
  <si>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</si>
  <si>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</si>
  <si>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</si>
  <si>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</si>
  <si>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</si>
  <si>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</si>
  <si>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</si>
  <si>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</si>
  <si>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</si>
  <si>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</si>
  <si>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</si>
  <si>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</si>
  <si>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</si>
  <si>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</si>
  <si>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</si>
  <si>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</si>
  <si>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</si>
  <si>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</si>
  <si>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</si>
  <si>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</si>
  <si>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</si>
  <si>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</si>
  <si>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</si>
  <si>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</si>
  <si>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</si>
  <si>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</si>
  <si>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</si>
  <si>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</si>
  <si>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</si>
  <si>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</si>
  <si>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</si>
  <si>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</si>
  <si>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</si>
  <si>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</si>
  <si>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</si>
  <si>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</si>
  <si>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</si>
  <si>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</si>
  <si>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</si>
  <si>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</si>
  <si>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</si>
  <si>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</si>
  <si>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</si>
  <si>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</si>
  <si>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</si>
  <si>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</si>
  <si>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</si>
  <si>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</si>
  <si>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</si>
  <si>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</si>
  <si>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</si>
  <si>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</si>
  <si>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</si>
  <si>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</si>
  <si>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</si>
  <si>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</si>
  <si>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</si>
  <si>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</si>
  <si>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</si>
  <si>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</si>
  <si>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</si>
  <si>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</si>
  <si>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</si>
  <si>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</si>
  <si>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</si>
  <si>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</si>
  <si>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</si>
  <si>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</si>
  <si>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</si>
  <si>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</si>
  <si>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</si>
  <si>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</si>
  <si>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</si>
  <si>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</si>
  <si>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</si>
  <si>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</si>
  <si>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</si>
  <si>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</si>
  <si>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</si>
  <si>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</si>
  <si>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</si>
  <si>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</si>
  <si>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</si>
  <si>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</si>
  <si>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</si>
  <si>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</si>
  <si>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</si>
  <si>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</si>
  <si>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</si>
  <si>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</si>
  <si>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</si>
  <si>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</si>
  <si>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</si>
  <si>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</si>
  <si>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</si>
  <si>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</si>
  <si>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</si>
  <si>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</si>
  <si>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</si>
  <si>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</si>
  <si>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</si>
  <si>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</si>
  <si>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</si>
  <si>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</si>
  <si>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</si>
  <si>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</si>
  <si>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</si>
  <si>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</si>
  <si>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</si>
  <si>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</si>
  <si>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</si>
  <si>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</si>
  <si>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</si>
  <si>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</si>
  <si>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</si>
  <si>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</si>
  <si>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</si>
  <si>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</si>
  <si>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</si>
  <si>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</si>
  <si>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</si>
  <si>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</si>
  <si>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</si>
  <si>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</si>
  <si>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</si>
  <si>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</si>
  <si>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</si>
  <si>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</si>
  <si>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</si>
  <si>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</si>
  <si>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</si>
  <si>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</si>
  <si>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</si>
  <si>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</si>
  <si>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</si>
  <si>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</si>
  <si>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</si>
  <si>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</si>
  <si>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</si>
  <si>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</si>
  <si>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</si>
  <si>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</si>
  <si>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</si>
  <si>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</si>
  <si>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</si>
  <si>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</si>
  <si>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</si>
  <si>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</si>
  <si>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</si>
  <si>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</si>
  <si>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</si>
  <si>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</si>
  <si>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</si>
  <si>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</si>
  <si>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</si>
  <si>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</si>
  <si>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</si>
  <si>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</si>
  <si>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</si>
  <si>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</si>
  <si>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</si>
  <si>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</si>
  <si>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</si>
  <si>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</si>
  <si>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</si>
  <si>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</si>
  <si>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</si>
  <si>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</si>
  <si>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</si>
  <si>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</si>
  <si>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</si>
  <si>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</si>
  <si>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</si>
  <si>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</si>
  <si>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</si>
  <si>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</si>
  <si>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</si>
  <si>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</si>
  <si>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</si>
  <si>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</si>
  <si>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</si>
  <si>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</si>
  <si>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</si>
  <si>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</si>
  <si>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</si>
  <si>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</si>
  <si>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</si>
  <si>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</si>
  <si>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</si>
  <si>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</si>
  <si>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</si>
  <si>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</si>
  <si>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</si>
  <si>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</si>
  <si>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</si>
  <si>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</si>
  <si>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</si>
  <si>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</si>
  <si>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</si>
  <si>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</si>
  <si>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</si>
  <si>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</si>
  <si>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</si>
  <si>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</si>
  <si>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</si>
  <si>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</si>
  <si>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</si>
  <si>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</si>
  <si>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</si>
  <si>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</si>
  <si>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</si>
  <si>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</si>
  <si>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</si>
  <si>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</si>
  <si>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</si>
  <si>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</si>
  <si>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</si>
  <si>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</si>
  <si>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</si>
  <si>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</si>
  <si>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</si>
  <si>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</si>
  <si>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</si>
  <si>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</si>
  <si>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</si>
  <si>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</si>
  <si>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</si>
  <si>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</si>
  <si>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</si>
  <si>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</si>
  <si>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</si>
  <si>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</si>
  <si>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</si>
  <si>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</si>
  <si>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</si>
  <si>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</si>
  <si>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</si>
  <si>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</si>
  <si>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</si>
  <si>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</si>
  <si>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</si>
  <si>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</si>
  <si>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</si>
  <si>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</si>
  <si>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</si>
  <si>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</si>
  <si>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</si>
  <si>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</si>
  <si>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</si>
  <si>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</si>
  <si>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</si>
  <si>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</si>
  <si>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</si>
  <si>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</si>
  <si>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</si>
  <si>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</si>
  <si>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</si>
  <si>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</si>
  <si>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</si>
  <si>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</si>
  <si>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</si>
  <si>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</si>
  <si>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</si>
  <si>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</si>
  <si>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</si>
  <si>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</si>
  <si>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</si>
  <si>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</si>
  <si>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</si>
  <si>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</si>
  <si>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</si>
  <si>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</si>
  <si>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</si>
  <si>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</si>
  <si>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</si>
  <si>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</si>
  <si>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</si>
  <si>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</si>
  <si>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</si>
  <si>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</si>
  <si>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</si>
  <si>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</si>
  <si>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</si>
  <si>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</si>
  <si>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</si>
  <si>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</si>
  <si>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</si>
  <si>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</si>
  <si>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</si>
  <si>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</si>
  <si>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</si>
  <si>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</si>
  <si>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</si>
  <si>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</si>
  <si>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</si>
  <si>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</si>
  <si>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</si>
  <si>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</si>
  <si>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</si>
  <si>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</si>
  <si>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</si>
  <si>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</si>
  <si>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</si>
  <si>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</si>
  <si>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</si>
  <si>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</si>
  <si>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</si>
  <si>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</si>
  <si>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</si>
  <si>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</si>
  <si>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</si>
  <si>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</si>
  <si>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</si>
  <si>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</si>
  <si>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</si>
  <si>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</si>
  <si>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</si>
  <si>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</si>
  <si>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</si>
  <si>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</si>
  <si>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</si>
  <si>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</si>
  <si>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</si>
  <si>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</si>
  <si>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</si>
  <si>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</si>
  <si>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</si>
  <si>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</si>
  <si>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</si>
  <si>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</si>
  <si>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</si>
  <si>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</si>
  <si>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</si>
  <si>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</si>
  <si>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</si>
  <si>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</si>
  <si>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</si>
  <si>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</si>
  <si>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</si>
  <si>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</si>
  <si>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</si>
  <si>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</si>
  <si>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</si>
  <si>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</si>
  <si>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</si>
  <si>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</si>
  <si>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</si>
  <si>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</si>
  <si>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</si>
  <si>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</si>
  <si>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</si>
  <si>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</si>
  <si>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</si>
  <si>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</si>
  <si>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</si>
  <si>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</si>
  <si>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</si>
  <si>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</si>
  <si>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</si>
  <si>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</si>
  <si>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</si>
  <si>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</si>
  <si>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</si>
  <si>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</si>
  <si>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</si>
  <si>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</si>
  <si>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</si>
  <si>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</si>
  <si>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</si>
  <si>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</si>
  <si>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</si>
  <si>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</si>
  <si>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</si>
  <si>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</si>
  <si>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</si>
  <si>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</si>
  <si>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</si>
  <si>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</si>
  <si>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</si>
  <si>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</si>
  <si>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</si>
  <si>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</si>
  <si>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</si>
  <si>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</si>
  <si>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</si>
  <si>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</si>
  <si>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</si>
  <si>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</si>
  <si>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</si>
  <si>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</si>
  <si>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</si>
  <si>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</si>
  <si>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</si>
  <si>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</si>
  <si>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</si>
  <si>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</si>
  <si>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</si>
  <si>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</si>
  <si>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</si>
  <si>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</si>
  <si>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</si>
  <si>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</si>
  <si>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</si>
  <si>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</si>
  <si>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</si>
  <si>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</si>
  <si>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</si>
  <si>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</si>
  <si>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</si>
  <si>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</si>
  <si>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</si>
  <si>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</si>
  <si>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</si>
  <si>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</si>
  <si>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</si>
  <si>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</si>
  <si>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</si>
  <si>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</si>
  <si>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</si>
  <si>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</si>
  <si>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</si>
  <si>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</si>
  <si>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</si>
  <si>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</si>
  <si>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</si>
  <si>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</si>
  <si>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</si>
  <si>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</si>
  <si>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</si>
  <si>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</si>
  <si>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</si>
  <si>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</si>
  <si>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</si>
  <si>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</si>
  <si>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</si>
  <si>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</si>
  <si>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</si>
  <si>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</si>
  <si>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</si>
  <si>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</si>
  <si>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</si>
  <si>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</si>
  <si>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</si>
  <si>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</si>
  <si>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</si>
  <si>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</si>
  <si>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</si>
  <si>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</si>
  <si>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</si>
  <si>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</si>
  <si>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</si>
  <si>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</si>
  <si>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</si>
  <si>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</si>
  <si>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</si>
  <si>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</si>
  <si>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</si>
  <si>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</si>
  <si>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</si>
  <si>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</si>
  <si>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</si>
  <si>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</si>
  <si>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</si>
  <si>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</si>
  <si>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</si>
  <si>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</si>
  <si>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</si>
  <si>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</si>
  <si>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</si>
  <si>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</si>
  <si>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</si>
  <si>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</si>
  <si>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</si>
  <si>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</si>
  <si>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</si>
  <si>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</si>
  <si>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</si>
  <si>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</si>
  <si>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</si>
  <si>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</si>
  <si>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</si>
  <si>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</si>
  <si>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</si>
  <si>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</si>
  <si>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</si>
  <si>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</si>
  <si>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</si>
  <si>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</si>
  <si>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</si>
  <si>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</si>
  <si>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</si>
  <si>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</si>
  <si>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</si>
  <si>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</si>
  <si>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</si>
  <si>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</si>
  <si>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</si>
  <si>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</si>
  <si>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</si>
  <si>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</si>
  <si>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</si>
  <si>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</si>
  <si>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</si>
  <si>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</si>
  <si>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</si>
  <si>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</si>
  <si>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</si>
  <si>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</si>
  <si>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</si>
  <si>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</si>
  <si>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</si>
  <si>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</si>
  <si>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</si>
  <si>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</si>
  <si>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</si>
  <si>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</si>
  <si>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</si>
  <si>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</si>
  <si>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</si>
  <si>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</si>
  <si>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</si>
  <si>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</si>
  <si>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</si>
  <si>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</si>
  <si>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</si>
  <si>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</si>
  <si>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</si>
  <si>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</si>
  <si>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</si>
  <si>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</si>
  <si>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</si>
  <si>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</si>
  <si>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</si>
  <si>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</si>
  <si>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</si>
  <si>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</si>
  <si>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</si>
  <si>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</si>
  <si>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</si>
  <si>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</si>
  <si>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</si>
  <si>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</si>
  <si>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</si>
  <si>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</si>
  <si>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</si>
  <si>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</si>
  <si>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</si>
  <si>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</si>
  <si>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</si>
  <si>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</si>
  <si>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</si>
  <si>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</si>
  <si>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</si>
  <si>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</si>
  <si>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</si>
  <si>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</si>
  <si>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</si>
  <si>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</si>
  <si>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</si>
  <si>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</si>
  <si>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</si>
  <si>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</si>
  <si>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</si>
  <si>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</si>
  <si>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</si>
  <si>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</si>
  <si>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</si>
  <si>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</si>
  <si>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</si>
  <si>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</si>
  <si>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</si>
  <si>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</si>
  <si>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</si>
  <si>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</si>
  <si>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</si>
  <si>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</si>
  <si>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</si>
  <si>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</si>
  <si>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</si>
  <si>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</si>
  <si>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</si>
  <si>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</si>
  <si>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</si>
  <si>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</si>
  <si>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</si>
  <si>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</si>
  <si>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</si>
  <si>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</si>
  <si>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</si>
  <si>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</si>
  <si>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</si>
  <si>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</si>
  <si>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</si>
  <si>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</si>
  <si>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</si>
  <si>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</si>
  <si>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</si>
  <si>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</si>
  <si>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</si>
  <si>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</si>
  <si>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</si>
  <si>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</si>
  <si>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</si>
  <si>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</si>
  <si>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</si>
  <si>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</si>
  <si>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</si>
  <si>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</si>
  <si>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</si>
  <si>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</si>
  <si>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</si>
  <si>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</si>
  <si>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</si>
  <si>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</si>
  <si>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</si>
  <si>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</si>
  <si>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</si>
  <si>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</si>
  <si>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</si>
  <si>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</si>
  <si>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</si>
  <si>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</si>
  <si>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</si>
  <si>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</si>
  <si>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</si>
  <si>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</si>
  <si>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</si>
  <si>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</si>
  <si>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</si>
  <si>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</si>
  <si>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</si>
  <si>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</si>
  <si>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</si>
  <si>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</si>
  <si>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</si>
  <si>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</si>
  <si>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</si>
  <si>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</si>
  <si>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</si>
  <si>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</si>
  <si>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</si>
  <si>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</si>
  <si>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</si>
  <si>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</si>
  <si>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</si>
  <si>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</si>
  <si>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</si>
  <si>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</si>
  <si>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</si>
  <si>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</si>
  <si>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</si>
  <si>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</si>
  <si>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</si>
  <si>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</si>
  <si>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</si>
  <si>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</si>
  <si>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</si>
  <si>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</si>
  <si>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</si>
  <si>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</si>
  <si>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</si>
  <si>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</si>
  <si>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</si>
  <si>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</si>
  <si>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</si>
  <si>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</si>
  <si>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</si>
  <si>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</si>
  <si>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</si>
  <si>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</si>
  <si>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</si>
  <si>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</si>
  <si>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</si>
  <si>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</si>
  <si>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</si>
  <si>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</si>
  <si>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</si>
  <si>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</si>
  <si>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</si>
  <si>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</si>
  <si>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</si>
  <si>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</si>
  <si>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</si>
  <si>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</si>
  <si>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</si>
  <si>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</si>
  <si>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</si>
  <si>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</si>
  <si>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</si>
  <si>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</si>
  <si>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</si>
  <si>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</si>
  <si>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</si>
  <si>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</si>
  <si>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</si>
  <si>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</si>
  <si>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</si>
  <si>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</si>
  <si>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</si>
  <si>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</si>
  <si>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</si>
  <si>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</si>
  <si>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</si>
  <si>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</si>
  <si>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</si>
  <si>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</si>
  <si>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</si>
  <si>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</si>
  <si>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</si>
  <si>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</si>
  <si>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</si>
  <si>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</si>
  <si>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</si>
  <si>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</si>
  <si>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</si>
  <si>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</si>
  <si>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</si>
  <si>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</si>
  <si>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</si>
  <si>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</si>
  <si>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</si>
  <si>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</si>
  <si>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</si>
  <si>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</si>
  <si>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</si>
  <si>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</si>
  <si>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</si>
  <si>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</si>
  <si>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</si>
  <si>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</si>
  <si>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</si>
  <si>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</si>
  <si>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</si>
  <si>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</si>
  <si>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</si>
  <si>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</si>
  <si>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</si>
  <si>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</si>
  <si>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</si>
  <si>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</si>
  <si>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</si>
  <si>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</si>
  <si>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</si>
  <si>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</si>
  <si>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</si>
  <si>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</si>
  <si>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</si>
  <si>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</si>
  <si>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</si>
  <si>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</si>
  <si>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</si>
  <si>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</si>
  <si>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</si>
  <si>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</si>
  <si>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</si>
  <si>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</si>
  <si>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</si>
  <si>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</si>
  <si>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</si>
  <si>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</si>
  <si>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</si>
  <si>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</si>
  <si>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</si>
  <si>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</si>
  <si>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</si>
  <si>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</si>
  <si>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</si>
  <si>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</si>
  <si>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</si>
  <si>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</si>
  <si>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</si>
  <si>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</si>
  <si>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</si>
  <si>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</si>
  <si>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</si>
  <si>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</si>
  <si>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</si>
  <si>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</si>
  <si>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</si>
  <si>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</si>
  <si>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</si>
  <si>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</si>
  <si>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</si>
  <si>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</si>
  <si>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</si>
  <si>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</si>
  <si>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</si>
  <si>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</si>
  <si>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</si>
  <si>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</si>
  <si>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</si>
  <si>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</si>
  <si>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</si>
  <si>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</si>
  <si>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</si>
  <si>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</si>
  <si>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</si>
  <si>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</si>
  <si>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</si>
  <si>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</si>
  <si>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</si>
  <si>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</si>
  <si>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</si>
  <si>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</si>
  <si>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</si>
  <si>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</si>
  <si>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</si>
  <si>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</si>
  <si>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</si>
  <si>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</si>
  <si>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</si>
  <si>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</si>
  <si>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</si>
  <si>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</si>
  <si>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</si>
  <si>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</si>
  <si>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</si>
  <si>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</si>
  <si>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</si>
  <si>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</si>
  <si>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</si>
  <si>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</si>
  <si>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</si>
  <si>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</si>
  <si>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</si>
  <si>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</si>
  <si>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</si>
  <si>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</si>
  <si>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</si>
  <si>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</si>
  <si>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</si>
  <si>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</si>
  <si>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</si>
  <si>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</si>
  <si>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</si>
  <si>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</si>
  <si>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</si>
  <si>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</si>
  <si>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</si>
  <si>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</si>
  <si>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</si>
  <si>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</si>
  <si>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</si>
  <si>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</si>
  <si>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</si>
  <si>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</si>
  <si>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</si>
  <si>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</si>
  <si>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</si>
  <si>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</si>
  <si>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</si>
  <si>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</si>
  <si>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</si>
  <si>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</si>
  <si>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</si>
  <si>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</si>
  <si>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</si>
  <si>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</si>
  <si>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</si>
  <si>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</si>
  <si>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</si>
  <si>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</si>
  <si>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</si>
  <si>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</si>
  <si>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</si>
  <si>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</si>
  <si>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</si>
  <si>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</si>
  <si>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</si>
  <si>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</si>
  <si>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</si>
  <si>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</si>
  <si>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</si>
  <si>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</si>
  <si>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</si>
  <si>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</si>
  <si>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</si>
  <si>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</si>
  <si>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</si>
  <si>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</si>
  <si>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</si>
  <si>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</si>
  <si>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</si>
  <si>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</si>
  <si>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</si>
  <si>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</si>
  <si>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</si>
  <si>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</si>
  <si>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</si>
  <si>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</si>
  <si>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</si>
  <si>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</si>
  <si>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</si>
  <si>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</si>
  <si>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</si>
  <si>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</si>
  <si>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</si>
  <si>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</si>
  <si>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</si>
  <si>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</si>
  <si>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</si>
  <si>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</si>
  <si>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</si>
  <si>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</si>
  <si>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</si>
  <si>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</si>
  <si>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</si>
  <si>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</si>
  <si>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</si>
  <si>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</si>
  <si>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</si>
  <si>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</si>
  <si>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</si>
  <si>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</si>
  <si>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</si>
  <si>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</si>
  <si>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</si>
  <si>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</si>
  <si>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</si>
  <si>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</si>
  <si>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</si>
  <si>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</si>
  <si>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</si>
  <si>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</si>
  <si>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</si>
  <si>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</si>
  <si>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</si>
  <si>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</si>
  <si>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</si>
  <si>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</si>
  <si>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</si>
  <si>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</si>
  <si>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</si>
  <si>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</si>
  <si>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</si>
  <si>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</si>
  <si>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</si>
  <si>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</si>
  <si>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</si>
  <si>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</si>
  <si>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</si>
  <si>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</si>
  <si>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</si>
  <si>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</si>
  <si>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</si>
  <si>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</si>
  <si>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</si>
  <si>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</si>
  <si>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</si>
  <si>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</si>
  <si>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</si>
  <si>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</si>
  <si>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</si>
  <si>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</si>
  <si>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</si>
  <si>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</si>
  <si>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</si>
  <si>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</si>
  <si>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</si>
  <si>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</si>
  <si>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</si>
  <si>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</si>
  <si>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</si>
  <si>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</si>
  <si>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</si>
  <si>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</si>
  <si>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</si>
  <si>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</si>
  <si>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</si>
  <si>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</si>
  <si>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</si>
  <si>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</si>
  <si>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</si>
  <si>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</si>
  <si>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</si>
  <si>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</si>
  <si>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</si>
  <si>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</si>
  <si>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</si>
  <si>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</si>
  <si>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</si>
  <si>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</si>
  <si>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</si>
  <si>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</si>
  <si>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</si>
  <si>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</si>
  <si>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</si>
  <si>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</si>
  <si>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</si>
  <si>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</si>
  <si>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</si>
  <si>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</si>
  <si>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</si>
  <si>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</si>
  <si>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</si>
  <si>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</si>
  <si>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</si>
  <si>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</si>
  <si>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</si>
  <si>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</si>
  <si>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</si>
  <si>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</si>
  <si>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</si>
  <si>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</si>
  <si>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</si>
  <si>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</si>
  <si>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</si>
  <si>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</si>
  <si>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</si>
  <si>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</si>
  <si>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</si>
  <si>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</si>
  <si>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</si>
  <si>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</si>
  <si>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</si>
  <si>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</si>
  <si>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</si>
  <si>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</si>
  <si>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</si>
  <si>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</si>
  <si>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</si>
  <si>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</si>
  <si>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</si>
  <si>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</si>
  <si>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</si>
  <si>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</si>
  <si>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</si>
  <si>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</si>
  <si>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</si>
  <si>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</si>
  <si>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</si>
  <si>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</si>
  <si>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</si>
  <si>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</si>
  <si>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</si>
  <si>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</si>
  <si>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</si>
  <si>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</si>
  <si>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</si>
  <si>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</si>
  <si>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</si>
  <si>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</si>
  <si>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</si>
  <si>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</si>
  <si>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</si>
  <si>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</si>
  <si>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</si>
  <si>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</si>
  <si>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</si>
  <si>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</si>
  <si>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</si>
  <si>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</si>
  <si>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</si>
  <si>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</si>
  <si>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</si>
  <si>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</si>
  <si>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</si>
  <si>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</si>
  <si>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</si>
  <si>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</si>
  <si>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</si>
  <si>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</si>
  <si>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</si>
  <si>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</si>
  <si>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</si>
  <si>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</si>
  <si>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</si>
  <si>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</si>
  <si>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</si>
  <si>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</si>
  <si>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</si>
  <si>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</si>
  <si>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</si>
  <si>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</si>
  <si>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</si>
  <si>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</si>
  <si>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</si>
  <si>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</si>
  <si>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</si>
  <si>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</si>
  <si>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</si>
  <si>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</si>
  <si>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</si>
  <si>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</si>
  <si>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</si>
  <si>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</si>
  <si>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</si>
  <si>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</si>
  <si>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</si>
  <si>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</si>
  <si>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</si>
  <si>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</si>
  <si>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</si>
  <si>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</si>
  <si>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</si>
  <si>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</si>
  <si>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</si>
  <si>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</si>
  <si>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</si>
  <si>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</si>
  <si>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</si>
  <si>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</si>
  <si>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</si>
  <si>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</si>
  <si>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</si>
  <si>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</si>
  <si>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</si>
  <si>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</si>
  <si>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</si>
  <si>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</si>
  <si>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</si>
  <si>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</si>
  <si>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</si>
  <si>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</si>
  <si>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</si>
  <si>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</si>
  <si>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</si>
  <si>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</si>
  <si>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</si>
  <si>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</si>
  <si>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</si>
  <si>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</si>
  <si>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</si>
  <si>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</si>
  <si>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</si>
  <si>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</si>
  <si>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</si>
  <si>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</si>
  <si>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</si>
  <si>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</si>
  <si>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</si>
  <si>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</si>
  <si>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</si>
  <si>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</si>
  <si>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</si>
  <si>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</si>
  <si>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</si>
  <si>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</si>
  <si>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</si>
  <si>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</si>
  <si>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</si>
  <si>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</si>
  <si>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</si>
  <si>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</si>
  <si>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</si>
  <si>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</si>
  <si>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</si>
  <si>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</si>
  <si>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</si>
  <si>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</si>
  <si>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</si>
  <si>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</si>
  <si>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</si>
  <si>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</si>
  <si>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</si>
  <si>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</si>
  <si>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</si>
  <si>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</si>
  <si>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</si>
  <si>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</si>
  <si>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</si>
  <si>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</si>
  <si>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</si>
  <si>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</si>
  <si>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</si>
  <si>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</si>
  <si>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</si>
  <si>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</si>
  <si>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</si>
  <si>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</si>
  <si>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</si>
  <si>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</si>
  <si>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</si>
  <si>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</si>
  <si>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</si>
  <si>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</si>
  <si>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</si>
  <si>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</si>
  <si>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</si>
  <si>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</si>
  <si>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</si>
  <si>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</si>
  <si>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</si>
  <si>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</si>
  <si>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</si>
  <si>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</si>
  <si>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</si>
  <si>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</si>
  <si>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</si>
  <si>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</si>
  <si>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</si>
  <si>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</si>
  <si>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</si>
  <si>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</si>
  <si>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</si>
  <si>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</si>
  <si>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</si>
  <si>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</si>
  <si>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</si>
  <si>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</si>
  <si>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</si>
  <si>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</si>
  <si>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</si>
  <si>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</si>
  <si>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</si>
  <si>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</si>
  <si>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</si>
  <si>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</si>
  <si>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</si>
  <si>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</si>
  <si>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</si>
  <si>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</si>
  <si>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</si>
  <si>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</si>
  <si>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</si>
  <si>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</si>
  <si>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</si>
  <si>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</si>
  <si>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</si>
  <si>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</si>
  <si>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</si>
  <si>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</si>
  <si>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</si>
  <si>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</si>
  <si>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</si>
  <si>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</si>
  <si>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</si>
  <si>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</si>
  <si>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</si>
  <si>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</si>
  <si>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</si>
  <si>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</si>
  <si>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</si>
  <si>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</si>
  <si>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</si>
  <si>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</si>
  <si>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</si>
  <si>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</si>
  <si>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</si>
  <si>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</si>
  <si>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</si>
  <si>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</si>
  <si>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</si>
  <si>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</si>
  <si>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</si>
  <si>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</si>
  <si>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</si>
  <si>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</si>
  <si>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</si>
  <si>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</si>
  <si>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</si>
  <si>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</si>
  <si>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</si>
  <si>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</si>
  <si>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</si>
  <si>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</si>
  <si>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</si>
  <si>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</si>
  <si>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</si>
  <si>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</si>
  <si>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</si>
  <si>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</si>
  <si>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</si>
  <si>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</si>
  <si>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</si>
  <si>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</si>
  <si>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</si>
  <si>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</si>
  <si>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</si>
  <si>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</si>
  <si>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</si>
  <si>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</si>
  <si>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</si>
  <si>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</si>
  <si>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</si>
  <si>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</si>
  <si>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</si>
  <si>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</si>
  <si>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</si>
  <si>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</si>
  <si>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</si>
  <si>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</si>
  <si>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</si>
  <si>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</si>
  <si>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</si>
  <si>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</si>
  <si>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</si>
  <si>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</si>
  <si>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</si>
  <si>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</si>
  <si>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</si>
  <si>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</si>
  <si>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</si>
  <si>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</si>
  <si>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</si>
  <si>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</si>
  <si>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</si>
  <si>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</si>
  <si>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</si>
  <si>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</si>
  <si>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</si>
  <si>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</si>
  <si>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</si>
  <si>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</si>
  <si>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</si>
  <si>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</si>
  <si>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</si>
  <si>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</si>
  <si>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</si>
  <si>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</si>
  <si>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</si>
  <si>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</si>
  <si>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</si>
  <si>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</si>
  <si>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</si>
  <si>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</si>
  <si>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</si>
  <si>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</si>
  <si>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</si>
  <si>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</si>
  <si>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</si>
  <si>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</si>
  <si>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</si>
  <si>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</si>
  <si>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</si>
  <si>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</si>
  <si>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</si>
  <si>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</si>
  <si>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</si>
  <si>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</si>
  <si>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</si>
  <si>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</si>
  <si>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</si>
  <si>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</si>
  <si>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</si>
  <si>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</si>
  <si>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</si>
  <si>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</si>
  <si>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</si>
  <si>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</si>
  <si>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</si>
  <si>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</si>
  <si>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</si>
  <si>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</si>
  <si>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</si>
  <si>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</si>
  <si>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</si>
  <si>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</si>
  <si>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</si>
  <si>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</si>
  <si>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</si>
  <si>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</si>
  <si>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</si>
  <si>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</si>
  <si>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</si>
  <si>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</si>
  <si>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</si>
  <si>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</si>
  <si>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</si>
  <si>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</si>
  <si>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</si>
  <si>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</si>
  <si>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</si>
  <si>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</si>
  <si>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</si>
  <si>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</si>
  <si>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</si>
  <si>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</si>
  <si>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</si>
  <si>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</si>
  <si>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</si>
  <si>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</si>
  <si>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</si>
  <si>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</si>
  <si>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</si>
  <si>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</si>
  <si>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</si>
  <si>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</si>
  <si>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</si>
  <si>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</si>
  <si>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</si>
  <si>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</si>
  <si>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</si>
  <si>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</si>
  <si>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</si>
  <si>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</si>
  <si>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</si>
  <si>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</si>
  <si>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</si>
  <si>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</si>
  <si>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</si>
  <si>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</si>
  <si>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</si>
  <si>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</si>
  <si>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</si>
  <si>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</si>
  <si>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</si>
  <si>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</si>
  <si>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</si>
  <si>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</si>
  <si>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</si>
  <si>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</si>
  <si>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</si>
  <si>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</si>
  <si>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</si>
  <si>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</si>
  <si>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</si>
  <si>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</si>
  <si>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</si>
  <si>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</si>
  <si>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</si>
  <si>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</si>
  <si>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</si>
  <si>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</si>
  <si>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</si>
  <si>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</si>
  <si>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</si>
  <si>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</si>
  <si>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</si>
  <si>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</si>
  <si>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</si>
  <si>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</si>
  <si>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</si>
  <si>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</si>
  <si>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</si>
  <si>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</si>
  <si>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</si>
  <si>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</si>
  <si>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</si>
  <si>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</si>
  <si>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</si>
  <si>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</si>
  <si>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</si>
  <si>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</si>
  <si>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</si>
  <si>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</si>
  <si>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</si>
  <si>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</si>
  <si>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</si>
  <si>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</si>
  <si>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</si>
  <si>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</si>
  <si>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</si>
  <si>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</si>
  <si>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</si>
  <si>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</si>
  <si>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</si>
  <si>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</si>
  <si>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</si>
  <si>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</si>
  <si>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</si>
  <si>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</si>
  <si>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</si>
  <si>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</si>
  <si>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</si>
  <si>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</si>
  <si>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</si>
  <si>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</si>
  <si>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</si>
  <si>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</si>
  <si>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</si>
  <si>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</si>
  <si>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</si>
  <si>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</si>
  <si>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</si>
  <si>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</si>
  <si>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</si>
  <si>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</si>
  <si>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</si>
  <si>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</si>
  <si>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</si>
  <si>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</si>
  <si>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</si>
  <si>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</si>
  <si>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</si>
  <si>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</si>
  <si>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</si>
  <si>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</si>
  <si>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</si>
  <si>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</si>
  <si>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</si>
  <si>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</si>
  <si>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</si>
  <si>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</si>
  <si>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</si>
  <si>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</si>
  <si>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</si>
  <si>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</si>
  <si>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</si>
  <si>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</si>
  <si>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</si>
  <si>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</si>
  <si>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</si>
  <si>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</si>
  <si>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</si>
  <si>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</si>
  <si>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</si>
  <si>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</si>
  <si>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</si>
  <si>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</si>
  <si>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</si>
  <si>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</si>
  <si>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</si>
  <si>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</si>
  <si>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</si>
  <si>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</si>
  <si>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</si>
  <si>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</si>
  <si>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</si>
  <si>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</si>
  <si>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</si>
  <si>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</si>
  <si>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</si>
  <si>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</si>
  <si>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</si>
  <si>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</si>
  <si>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</si>
  <si>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</si>
  <si>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</si>
  <si>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</si>
  <si>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</si>
  <si>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</si>
  <si>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</si>
  <si>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</si>
  <si>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</si>
  <si>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</si>
  <si>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</si>
  <si>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</si>
  <si>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</si>
  <si>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</si>
  <si>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</si>
  <si>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</si>
  <si>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</si>
  <si>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</si>
  <si>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</si>
  <si>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</si>
  <si>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</si>
  <si>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</si>
  <si>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</si>
  <si>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</si>
  <si>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</si>
  <si>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</si>
  <si>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</si>
  <si>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</si>
  <si>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</si>
  <si>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</si>
  <si>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</si>
  <si>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</si>
  <si>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</si>
  <si>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</si>
  <si>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</si>
  <si>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</si>
  <si>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</si>
  <si>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</si>
  <si>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</si>
  <si>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</si>
  <si>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</si>
  <si>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</si>
  <si>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</si>
  <si>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</si>
  <si>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</si>
  <si>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</si>
  <si>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</si>
  <si>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</si>
  <si>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</si>
  <si>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</si>
  <si>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</si>
  <si>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</si>
  <si>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</si>
  <si>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</si>
  <si>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</si>
  <si>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</si>
  <si>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</si>
  <si>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</si>
  <si>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</si>
  <si>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</si>
  <si>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</si>
  <si>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</si>
  <si>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</si>
  <si>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</si>
  <si>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</si>
  <si>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</si>
  <si>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</si>
  <si>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</si>
  <si>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</si>
  <si>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</si>
  <si>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</si>
  <si>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</si>
  <si>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</si>
  <si>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</si>
  <si>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</si>
  <si>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</si>
  <si>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</si>
  <si>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</si>
  <si>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</si>
  <si>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</si>
  <si>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</si>
  <si>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</si>
  <si>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</si>
  <si>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</si>
  <si>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</si>
  <si>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</si>
  <si>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</si>
  <si>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</si>
  <si>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</si>
  <si>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</si>
  <si>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</si>
  <si>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</si>
  <si>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</si>
  <si>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</si>
  <si>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</si>
  <si>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</si>
  <si>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</si>
  <si>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</si>
  <si>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</si>
  <si>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</si>
  <si>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</si>
  <si>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</si>
  <si>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</si>
  <si>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</si>
  <si>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</si>
  <si>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</si>
  <si>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</si>
  <si>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</si>
  <si>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</si>
  <si>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</si>
  <si>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</si>
  <si>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</si>
  <si>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</si>
  <si>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</si>
  <si>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</si>
  <si>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</si>
  <si>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</si>
  <si>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</si>
  <si>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</si>
  <si>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</si>
  <si>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</si>
  <si>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</si>
  <si>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</si>
  <si>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</si>
  <si>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</si>
  <si>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</si>
  <si>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</si>
  <si>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</si>
  <si>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</si>
  <si>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</si>
  <si>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</si>
  <si>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</si>
  <si>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</si>
  <si>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</si>
  <si>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</si>
  <si>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</si>
  <si>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</si>
  <si>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</si>
  <si>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</si>
  <si>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</si>
  <si>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</si>
  <si>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</si>
  <si>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</si>
  <si>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</si>
  <si>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</si>
  <si>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</si>
  <si>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</si>
  <si>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</si>
  <si>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</si>
  <si>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</si>
  <si>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</si>
  <si>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</si>
  <si>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</si>
  <si>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</si>
  <si>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</si>
  <si>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</si>
  <si>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</si>
  <si>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</si>
  <si>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</si>
  <si>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</si>
  <si>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</si>
  <si>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</si>
  <si>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</si>
  <si>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</si>
  <si>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</si>
  <si>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</si>
  <si>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</si>
  <si>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</si>
  <si>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</si>
  <si>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</si>
  <si>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</si>
  <si>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</si>
  <si>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</si>
  <si>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</si>
  <si>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</si>
  <si>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</si>
  <si>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</si>
  <si>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</si>
  <si>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</si>
  <si>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</si>
  <si>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</si>
  <si>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</si>
  <si>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</si>
  <si>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</si>
  <si>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</si>
  <si>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</si>
  <si>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</si>
  <si>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</si>
  <si>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</si>
  <si>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</si>
  <si>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</si>
  <si>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</si>
  <si>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</si>
  <si>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</si>
  <si>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</si>
  <si>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</si>
  <si>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</si>
  <si>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</si>
  <si>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</si>
  <si>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</si>
  <si>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</si>
  <si>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</si>
  <si>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</si>
  <si>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</si>
  <si>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</si>
  <si>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</si>
  <si>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</si>
  <si>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</si>
  <si>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</si>
  <si>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</si>
  <si>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</si>
  <si>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</si>
  <si>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</si>
  <si>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</si>
  <si>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</si>
  <si>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</si>
  <si>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</si>
  <si>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</si>
  <si>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</si>
  <si>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</si>
  <si>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</si>
  <si>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</si>
  <si>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</si>
  <si>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</si>
  <si>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</si>
  <si>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</si>
  <si>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</si>
  <si>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</si>
  <si>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</si>
  <si>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</si>
  <si>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</si>
  <si>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</si>
  <si>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</si>
  <si>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</si>
  <si>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</si>
  <si>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</si>
  <si>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</si>
  <si>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</si>
  <si>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</si>
  <si>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</si>
  <si>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</si>
  <si>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</si>
  <si>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</si>
  <si>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</si>
  <si>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</si>
  <si>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</si>
  <si>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</si>
  <si>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</si>
  <si>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</si>
  <si>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</si>
  <si>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</si>
  <si>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</si>
  <si>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</si>
  <si>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</si>
  <si>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</si>
  <si>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</si>
  <si>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</si>
  <si>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</si>
  <si>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</si>
  <si>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</si>
  <si>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</si>
  <si>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</si>
  <si>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</si>
  <si>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</si>
  <si>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</si>
  <si>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</si>
  <si>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</si>
  <si>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</si>
  <si>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</si>
  <si>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</si>
  <si>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</si>
  <si>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</si>
  <si>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</si>
  <si>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</si>
  <si>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</si>
  <si>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</si>
  <si>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</si>
  <si>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</si>
  <si>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</si>
  <si>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</si>
  <si>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</si>
  <si>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</si>
  <si>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</si>
  <si>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</si>
  <si>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</si>
  <si>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</si>
  <si>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</si>
  <si>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</si>
  <si>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</si>
  <si>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</si>
  <si>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</si>
  <si>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</si>
  <si>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</si>
  <si>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</si>
  <si>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</si>
  <si>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</si>
  <si>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</si>
  <si>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</si>
  <si>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</si>
  <si>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</si>
  <si>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</si>
  <si>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</si>
  <si>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</si>
  <si>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</si>
  <si>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</si>
  <si>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</si>
  <si>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</si>
  <si>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</si>
  <si>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</si>
  <si>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</si>
  <si>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</si>
  <si>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</si>
  <si>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</si>
  <si>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</si>
  <si>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</si>
  <si>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</si>
  <si>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</si>
  <si>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</si>
  <si>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</si>
  <si>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</si>
  <si>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</si>
  <si>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</si>
  <si>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</si>
  <si>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</si>
  <si>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</si>
  <si>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</si>
  <si>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</si>
  <si>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</si>
  <si>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</si>
  <si>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</si>
  <si>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</si>
  <si>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</si>
  <si>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</si>
  <si>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</si>
  <si>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</si>
  <si>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</si>
  <si>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</si>
  <si>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</si>
  <si>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</si>
  <si>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</si>
  <si>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</si>
  <si>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</si>
  <si>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</si>
  <si>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</si>
  <si>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</si>
  <si>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</si>
  <si>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</si>
  <si>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</si>
  <si>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</si>
  <si>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</si>
  <si>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</si>
  <si>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</si>
  <si>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</si>
  <si>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</si>
  <si>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</si>
  <si>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</si>
  <si>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</si>
  <si>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</si>
  <si>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</si>
  <si>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</si>
  <si>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</si>
  <si>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</si>
  <si>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</si>
  <si>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</si>
  <si>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</si>
  <si>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</si>
  <si>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</si>
  <si>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</si>
  <si>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</si>
  <si>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</si>
  <si>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</si>
  <si>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</si>
  <si>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</si>
  <si>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</si>
  <si>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</si>
  <si>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</si>
  <si>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</si>
  <si>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</si>
  <si>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</si>
  <si>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</si>
  <si>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</si>
  <si>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</si>
  <si>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</si>
  <si>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</si>
  <si>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</si>
  <si>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</si>
  <si>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</si>
  <si>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</si>
  <si>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</si>
  <si>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</si>
  <si>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</si>
  <si>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</si>
  <si>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</si>
  <si>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</si>
  <si>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</si>
  <si>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</si>
  <si>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</si>
  <si>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</si>
  <si>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</si>
  <si>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</si>
  <si>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</si>
  <si>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</si>
  <si>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</si>
  <si>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</si>
  <si>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</si>
  <si>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</si>
  <si>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</si>
  <si>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</si>
  <si>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</si>
  <si>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</si>
  <si>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</si>
  <si>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</si>
  <si>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</si>
  <si>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</si>
  <si>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</si>
  <si>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</si>
  <si>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</si>
  <si>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</si>
  <si>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</si>
  <si>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</si>
  <si>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</si>
  <si>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</si>
  <si>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</si>
  <si>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</si>
  <si>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</si>
  <si>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</si>
  <si>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</si>
  <si>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</si>
  <si>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</si>
  <si>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</si>
  <si>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</si>
  <si>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</si>
  <si>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</si>
  <si>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</si>
  <si>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</si>
  <si>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</si>
  <si>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</si>
  <si>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</si>
  <si>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</si>
  <si>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</si>
  <si>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</si>
  <si>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</si>
  <si>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</si>
  <si>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</si>
  <si>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</si>
  <si>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</si>
  <si>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</si>
  <si>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</si>
  <si>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</si>
  <si>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</si>
  <si>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</si>
  <si>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</si>
  <si>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</si>
  <si>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</si>
  <si>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</si>
  <si>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</si>
  <si>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</si>
  <si>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</si>
  <si>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</si>
  <si>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</si>
  <si>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</si>
  <si>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</si>
  <si>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</si>
  <si>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</si>
  <si>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</si>
  <si>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</si>
  <si>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</si>
  <si>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</si>
  <si>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</si>
  <si>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</si>
  <si>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</si>
  <si>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</si>
  <si>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</si>
  <si>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</si>
  <si>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</si>
  <si>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</si>
  <si>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</si>
  <si>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</si>
  <si>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</si>
  <si>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</si>
  <si>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</si>
  <si>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</si>
  <si>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</si>
  <si>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</si>
  <si>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</si>
  <si>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</si>
  <si>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</si>
  <si>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</si>
  <si>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</si>
  <si>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</si>
  <si>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</si>
  <si>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</si>
  <si>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</si>
  <si>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</si>
  <si>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</si>
  <si>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</si>
  <si>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</si>
  <si>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</si>
  <si>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</si>
  <si>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</si>
  <si>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</si>
  <si>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</si>
  <si>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</si>
  <si>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</si>
  <si>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</si>
  <si>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</si>
  <si>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</si>
  <si>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</si>
  <si>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</si>
  <si>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</si>
  <si>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</si>
  <si>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</si>
  <si>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</si>
  <si>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</si>
  <si>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</si>
  <si>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</si>
  <si>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</si>
  <si>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</si>
  <si>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</si>
  <si>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</si>
  <si>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</si>
  <si>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</si>
  <si>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</si>
  <si>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</si>
  <si>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</si>
  <si>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</si>
  <si>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</si>
  <si>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</si>
  <si>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</si>
  <si>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</si>
  <si>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</si>
  <si>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</si>
  <si>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</si>
  <si>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</si>
  <si>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</si>
  <si>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</si>
  <si>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</si>
  <si>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</si>
  <si>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</si>
  <si>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</si>
  <si>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</si>
  <si>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</si>
  <si>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</si>
  <si>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</si>
  <si>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</si>
  <si>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</si>
  <si>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</si>
  <si>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</si>
  <si>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</si>
  <si>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</si>
  <si>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</si>
  <si>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</si>
  <si>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</si>
  <si>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</si>
  <si>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</si>
  <si>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</si>
  <si>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</si>
  <si>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</si>
  <si>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</si>
  <si>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</si>
  <si>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</si>
  <si>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</si>
  <si>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</si>
  <si>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</si>
  <si>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</si>
  <si>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</si>
  <si>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</si>
  <si>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</si>
  <si>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</si>
  <si>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</si>
  <si>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</si>
  <si>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</si>
  <si>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</si>
  <si>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</si>
  <si>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</si>
  <si>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</si>
  <si>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</si>
  <si>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</si>
  <si>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</si>
  <si>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</si>
  <si>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</si>
  <si>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</si>
  <si>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</si>
  <si>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</si>
  <si>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</si>
  <si>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</si>
  <si>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</si>
  <si>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</si>
  <si>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</si>
  <si>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</si>
  <si>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</si>
  <si>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</si>
  <si>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</si>
  <si>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</si>
  <si>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</si>
  <si>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</si>
  <si>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</si>
  <si>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</si>
  <si>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</si>
  <si>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</si>
  <si>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</si>
  <si>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</si>
  <si>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</si>
  <si>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</si>
  <si>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</si>
  <si>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</si>
  <si>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</si>
  <si>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</si>
  <si>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</si>
  <si>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</si>
  <si>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</si>
  <si>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</si>
  <si>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</si>
  <si>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</si>
  <si>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</si>
  <si>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</si>
  <si>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</si>
  <si>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</si>
  <si>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</si>
  <si>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</si>
  <si>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</si>
  <si>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</si>
  <si>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</si>
  <si>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</si>
  <si>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</si>
  <si>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</si>
  <si>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</si>
  <si>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</si>
  <si>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</si>
  <si>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</si>
  <si>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</si>
  <si>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</si>
  <si>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</si>
  <si>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</si>
  <si>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</si>
  <si>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</si>
  <si>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</si>
  <si>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</si>
  <si>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</si>
  <si>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</si>
  <si>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</si>
  <si>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</si>
  <si>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</si>
  <si>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</si>
  <si>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</si>
  <si>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</si>
  <si>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</si>
  <si>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</si>
  <si>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</si>
  <si>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</si>
  <si>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</si>
  <si>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</si>
  <si>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</si>
  <si>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</si>
  <si>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</si>
  <si>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</si>
  <si>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</si>
  <si>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</si>
  <si>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</si>
  <si>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</si>
  <si>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</si>
  <si>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</si>
  <si>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</si>
  <si>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</si>
  <si>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</si>
  <si>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</si>
  <si>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</si>
  <si>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</si>
  <si>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</si>
  <si>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</si>
  <si>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</si>
  <si>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</si>
  <si>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</si>
  <si>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</si>
  <si>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</si>
  <si>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</si>
  <si>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</si>
  <si>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</si>
  <si>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</si>
  <si>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</si>
  <si>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</si>
  <si>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</si>
  <si>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</si>
  <si>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</si>
  <si>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</si>
  <si>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</si>
  <si>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</si>
  <si>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</si>
  <si>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</si>
  <si>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</si>
  <si>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</si>
  <si>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</si>
  <si>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</si>
  <si>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</si>
  <si>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</si>
  <si>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</si>
  <si>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</si>
  <si>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</si>
  <si>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</si>
  <si>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</si>
  <si>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</si>
  <si>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</si>
  <si>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</si>
  <si>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</si>
  <si>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</si>
  <si>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</si>
  <si>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</si>
  <si>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</si>
  <si>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</si>
  <si>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</si>
  <si>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</si>
  <si>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</si>
  <si>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</si>
  <si>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</si>
  <si>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</si>
  <si>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</si>
  <si>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</si>
  <si>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</si>
  <si>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</si>
  <si>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</si>
  <si>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</si>
  <si>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</si>
  <si>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</si>
  <si>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</si>
  <si>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</si>
  <si>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</si>
  <si>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</si>
  <si>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</si>
  <si>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</si>
  <si>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</si>
  <si>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</si>
  <si>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</si>
  <si>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</si>
  <si>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</si>
  <si>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</si>
  <si>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</si>
  <si>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</si>
  <si>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</si>
  <si>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</si>
  <si>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</si>
  <si>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</si>
  <si>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</si>
  <si>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</si>
  <si>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</si>
  <si>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</si>
  <si>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</si>
  <si>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</si>
  <si>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</si>
  <si>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</si>
  <si>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</si>
  <si>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</si>
  <si>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</si>
  <si>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</si>
  <si>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</si>
  <si>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</si>
  <si>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</si>
  <si>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</si>
  <si>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</si>
  <si>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</si>
  <si>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</si>
  <si>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</si>
  <si>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</si>
  <si>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</si>
  <si>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</si>
  <si>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</si>
  <si>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</si>
  <si>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</si>
  <si>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</si>
  <si>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</si>
  <si>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</si>
  <si>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</si>
  <si>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</si>
  <si>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</si>
  <si>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</si>
  <si>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</si>
  <si>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</si>
  <si>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</si>
  <si>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</si>
  <si>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</si>
  <si>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</si>
  <si>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</si>
  <si>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</si>
  <si>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</si>
  <si>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</si>
  <si>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</si>
  <si>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</si>
  <si>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</si>
  <si>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</si>
  <si>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</si>
  <si>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</si>
  <si>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</si>
  <si>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</si>
  <si>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</si>
  <si>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</si>
  <si>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</si>
  <si>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</si>
  <si>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</si>
  <si>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</si>
  <si>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</si>
  <si>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</si>
  <si>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</si>
  <si>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</si>
  <si>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</si>
  <si>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</si>
  <si>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</si>
  <si>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</si>
  <si>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</si>
  <si>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</si>
  <si>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</si>
  <si>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</si>
  <si>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</si>
  <si>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</si>
  <si>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</si>
  <si>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</si>
  <si>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</si>
  <si>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</si>
  <si>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</si>
  <si>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</si>
  <si>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</si>
  <si>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</si>
  <si>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</si>
  <si>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</si>
  <si>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</si>
  <si>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</si>
  <si>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</si>
  <si>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</si>
  <si>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</si>
  <si>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</si>
  <si>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</si>
  <si>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</si>
  <si>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</si>
  <si>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</si>
  <si>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</si>
  <si>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</si>
  <si>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</si>
  <si>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</si>
  <si>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</si>
  <si>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</si>
  <si>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</si>
  <si>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</si>
  <si>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</si>
  <si>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</si>
  <si>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</si>
  <si>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</si>
  <si>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</si>
  <si>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</si>
  <si>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</si>
  <si>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</si>
  <si>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</si>
  <si>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</si>
  <si>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</si>
  <si>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</si>
  <si>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</si>
  <si>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</si>
  <si>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</si>
  <si>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</si>
  <si>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</si>
  <si>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</si>
  <si>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</si>
  <si>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</si>
  <si>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</si>
  <si>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</si>
  <si>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</si>
  <si>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</si>
  <si>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</si>
  <si>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</si>
  <si>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</si>
  <si>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</si>
  <si>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</si>
  <si>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</si>
  <si>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</si>
  <si>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</si>
  <si>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</si>
  <si>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</si>
  <si>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</si>
  <si>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</si>
  <si>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</si>
  <si>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</si>
  <si>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</si>
  <si>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</si>
  <si>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</si>
  <si>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</si>
  <si>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</si>
  <si>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</si>
  <si>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</si>
  <si>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</si>
  <si>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</si>
  <si>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</si>
  <si>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</si>
  <si>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</si>
  <si>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</si>
  <si>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</si>
  <si>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</si>
  <si>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</si>
  <si>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</si>
  <si>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</si>
  <si>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</si>
  <si>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</si>
  <si>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</si>
  <si>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</si>
  <si>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</si>
  <si>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</si>
  <si>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</si>
  <si>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</si>
  <si>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</si>
  <si>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</si>
  <si>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</si>
  <si>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</si>
  <si>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</si>
  <si>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</si>
  <si>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</si>
  <si>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</si>
  <si>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</si>
  <si>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</si>
  <si>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</si>
  <si>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</si>
  <si>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</si>
  <si>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</si>
  <si>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</si>
  <si>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</si>
  <si>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</si>
  <si>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</si>
  <si>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</si>
  <si>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</si>
  <si>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</si>
  <si>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</si>
  <si>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</si>
  <si>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</si>
  <si>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</si>
  <si>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</si>
  <si>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</si>
  <si>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</si>
  <si>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</si>
  <si>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</si>
  <si>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</si>
  <si>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</si>
  <si>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</si>
  <si>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</si>
  <si>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</si>
  <si>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</si>
  <si>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</si>
  <si>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</si>
  <si>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</si>
  <si>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</si>
  <si>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</si>
  <si>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</si>
  <si>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</si>
  <si>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</si>
  <si>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</si>
  <si>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</si>
  <si>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</si>
  <si>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</si>
  <si>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</si>
  <si>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</si>
  <si>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</si>
  <si>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</si>
  <si>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</si>
  <si>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</si>
  <si>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</si>
  <si>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</si>
  <si>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</si>
  <si>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</si>
  <si>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</si>
  <si>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</si>
  <si>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</si>
  <si>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</si>
  <si>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</si>
  <si>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</si>
  <si>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</si>
  <si>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</si>
  <si>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</si>
  <si>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</si>
  <si>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</si>
  <si>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</si>
  <si>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</si>
  <si>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</si>
  <si>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</si>
  <si>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</si>
  <si>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</si>
  <si>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</si>
  <si>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</si>
  <si>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</si>
  <si>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</si>
  <si>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</si>
  <si>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</si>
  <si>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</si>
  <si>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</si>
  <si>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</si>
  <si>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</si>
  <si>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</si>
  <si>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</si>
  <si>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</si>
  <si>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</si>
  <si>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</si>
  <si>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</si>
  <si>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</si>
  <si>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</si>
  <si>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</si>
  <si>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</si>
  <si>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</si>
  <si>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</si>
  <si>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</si>
  <si>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</si>
  <si>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</si>
  <si>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</si>
  <si>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</si>
  <si>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</si>
  <si>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</si>
  <si>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</si>
  <si>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</si>
  <si>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</si>
  <si>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</si>
  <si>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</si>
  <si>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</si>
  <si>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</si>
  <si>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</si>
  <si>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</si>
  <si>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</si>
  <si>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</si>
  <si>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</si>
  <si>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</si>
  <si>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</si>
  <si>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</si>
  <si>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</si>
  <si>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</si>
  <si>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</si>
  <si>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</si>
  <si>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</si>
  <si>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</si>
  <si>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</si>
  <si>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</si>
  <si>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</si>
  <si>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</si>
  <si>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</si>
  <si>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</si>
  <si>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</si>
  <si>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</si>
  <si>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</si>
  <si>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</si>
  <si>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</si>
  <si>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</si>
  <si>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</si>
  <si>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</si>
  <si>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</si>
  <si>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</si>
  <si>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</si>
  <si>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</si>
  <si>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</si>
  <si>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</si>
  <si>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</si>
  <si>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</si>
  <si>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</si>
  <si>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</si>
  <si>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</si>
  <si>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</si>
  <si>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</si>
  <si>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</si>
  <si>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</si>
  <si>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</si>
  <si>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</si>
  <si>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</si>
  <si>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</si>
  <si>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</si>
  <si>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</si>
  <si>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</si>
  <si>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</si>
  <si>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</si>
  <si>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</si>
  <si>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</si>
  <si>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</si>
  <si>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</si>
  <si>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</si>
  <si>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</si>
  <si>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</si>
  <si>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</si>
  <si>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</si>
  <si>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</si>
  <si>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</si>
  <si>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</si>
  <si>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</si>
  <si>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</si>
  <si>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</si>
  <si>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</si>
  <si>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</si>
  <si>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</si>
  <si>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</si>
  <si>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</si>
  <si>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</si>
  <si>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</si>
  <si>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</si>
  <si>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</si>
  <si>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</si>
  <si>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</si>
  <si>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</si>
  <si>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</si>
  <si>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</si>
  <si>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</si>
  <si>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</si>
  <si>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</si>
  <si>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</si>
  <si>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</si>
  <si>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</si>
  <si>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</si>
  <si>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</si>
  <si>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</si>
  <si>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</si>
  <si>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</si>
  <si>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</si>
  <si>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</si>
  <si>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</si>
  <si>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</si>
  <si>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</si>
  <si>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</si>
  <si>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</si>
  <si>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</si>
  <si>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</si>
  <si>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</si>
  <si>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</si>
  <si>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</si>
  <si>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</si>
  <si>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</si>
  <si>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</si>
  <si>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</si>
  <si>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</si>
  <si>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</si>
  <si>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</si>
  <si>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</si>
  <si>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</si>
  <si>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</si>
  <si>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</si>
  <si>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</si>
  <si>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</si>
  <si>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</si>
  <si>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</si>
  <si>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</si>
  <si>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</si>
  <si>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</si>
  <si>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</si>
  <si>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</si>
  <si>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</si>
  <si>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</si>
  <si>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</si>
  <si>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</si>
  <si>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</si>
  <si>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</si>
  <si>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</si>
  <si>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</si>
  <si>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</si>
  <si>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</si>
  <si>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</si>
  <si>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</si>
  <si>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</si>
  <si>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</si>
  <si>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</si>
  <si>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</si>
  <si>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</si>
  <si>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</si>
  <si>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</si>
  <si>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</si>
  <si>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</si>
  <si>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</si>
  <si>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</si>
  <si>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</si>
  <si>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</si>
  <si>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</si>
  <si>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</si>
  <si>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</si>
  <si>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</si>
  <si>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</si>
  <si>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</si>
  <si>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</si>
  <si>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</si>
  <si>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</si>
  <si>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</si>
  <si>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</si>
  <si>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</si>
  <si>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</si>
  <si>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</si>
  <si>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</si>
  <si>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</si>
  <si>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</si>
  <si>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</si>
  <si>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</si>
  <si>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</si>
  <si>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</si>
  <si>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</si>
  <si>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</si>
  <si>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</si>
  <si>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</si>
  <si>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</si>
  <si>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</si>
  <si>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</si>
  <si>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</si>
  <si>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</si>
  <si>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</si>
  <si>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</si>
  <si>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</si>
  <si>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</si>
  <si>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</si>
  <si>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</si>
  <si>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</si>
  <si>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</si>
  <si>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</si>
  <si>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</si>
  <si>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</si>
  <si>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</si>
  <si>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</si>
  <si>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</si>
  <si>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</si>
  <si>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</si>
  <si>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</si>
  <si>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</si>
  <si>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</si>
  <si>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</si>
  <si>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</si>
  <si>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</si>
  <si>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</si>
  <si>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</si>
  <si>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</si>
  <si>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</si>
  <si>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</si>
  <si>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</si>
  <si>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</si>
  <si>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</si>
  <si>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</si>
  <si>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</si>
  <si>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</si>
  <si>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</si>
  <si>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</si>
  <si>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</si>
  <si>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</si>
  <si>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</si>
  <si>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</si>
  <si>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</si>
  <si>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</si>
  <si>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</si>
  <si>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</si>
  <si>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</si>
  <si>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</si>
  <si>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</si>
  <si>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</si>
  <si>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</si>
  <si>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</si>
  <si>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</si>
  <si>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</si>
  <si>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</si>
  <si>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</si>
  <si>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</si>
  <si>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</si>
  <si>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</si>
  <si>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</si>
  <si>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</si>
  <si>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</si>
  <si>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</si>
  <si>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</si>
  <si>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</si>
  <si>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</si>
  <si>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</si>
  <si>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</si>
  <si>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</si>
  <si>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</si>
  <si>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</si>
  <si>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</si>
  <si>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</si>
  <si>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</si>
  <si>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</si>
  <si>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</si>
  <si>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</si>
  <si>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</si>
  <si>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</si>
  <si>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</si>
  <si>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</si>
  <si>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</si>
  <si>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</si>
  <si>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</si>
  <si>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</si>
  <si>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</si>
  <si>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</si>
  <si>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</si>
  <si>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</si>
  <si>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</si>
  <si>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</si>
  <si>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</si>
  <si>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</si>
  <si>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</si>
  <si>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</si>
  <si>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</si>
  <si>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</si>
  <si>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</si>
  <si>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</si>
  <si>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</si>
  <si>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</si>
  <si>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</si>
  <si>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</si>
  <si>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</si>
  <si>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</si>
  <si>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</si>
  <si>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</si>
  <si>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</si>
  <si>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</si>
  <si>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</si>
  <si>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</si>
  <si>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</si>
  <si>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</si>
  <si>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</si>
  <si>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</si>
  <si>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</si>
  <si>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</si>
  <si>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</si>
  <si>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</si>
  <si>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</si>
  <si>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</si>
  <si>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</si>
  <si>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</si>
  <si>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</si>
  <si>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</si>
  <si>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</si>
  <si>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</si>
  <si>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</si>
  <si>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</si>
  <si>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</si>
  <si>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</si>
  <si>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</si>
  <si>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</si>
  <si>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</si>
  <si>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</si>
  <si>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</si>
  <si>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</si>
  <si>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</si>
  <si>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</si>
  <si>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</si>
  <si>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</si>
  <si>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</si>
  <si>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</si>
  <si>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</si>
  <si>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</si>
  <si>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</si>
  <si>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</si>
  <si>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</si>
  <si>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</si>
  <si>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</si>
  <si>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</si>
  <si>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</si>
  <si>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</si>
  <si>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</si>
  <si>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</si>
  <si>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</si>
  <si>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</si>
  <si>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</si>
  <si>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</si>
  <si>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</si>
  <si>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</si>
  <si>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</si>
  <si>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</si>
  <si>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</si>
  <si>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</si>
  <si>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</si>
  <si>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</si>
  <si>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</si>
  <si>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</si>
  <si>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</si>
  <si>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</si>
  <si>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</si>
  <si>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</si>
  <si>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</si>
  <si>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</si>
  <si>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</si>
  <si>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</si>
  <si>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</si>
  <si>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</si>
  <si>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</si>
  <si>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</si>
  <si>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</si>
  <si>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</si>
  <si>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</si>
  <si>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</si>
  <si>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</si>
  <si>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</si>
  <si>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</si>
  <si>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</si>
  <si>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</si>
  <si>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</si>
  <si>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</si>
  <si>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</si>
  <si>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</si>
  <si>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</si>
  <si>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</si>
  <si>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</si>
  <si>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</si>
  <si>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</si>
  <si>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</si>
  <si>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</si>
  <si>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</si>
  <si>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</si>
  <si>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</si>
  <si>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</si>
  <si>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</si>
  <si>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</si>
  <si>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</si>
  <si>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</si>
  <si>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</si>
  <si>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</si>
  <si>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</si>
  <si>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</si>
  <si>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</si>
  <si>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</si>
  <si>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</si>
  <si>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</si>
  <si>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</si>
  <si>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</si>
  <si>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</si>
  <si>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</si>
  <si>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</si>
  <si>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</si>
  <si>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</si>
  <si>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</si>
  <si>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</si>
  <si>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</si>
  <si>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</si>
  <si>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</si>
  <si>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</si>
  <si>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</si>
  <si>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</si>
  <si>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</si>
  <si>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</si>
  <si>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</si>
  <si>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</si>
  <si>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</si>
  <si>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</si>
  <si>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</si>
  <si>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</si>
  <si>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</si>
  <si>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</si>
  <si>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</si>
  <si>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</si>
  <si>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</si>
  <si>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</si>
  <si>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</si>
  <si>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</si>
  <si>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</si>
  <si>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</si>
  <si>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</si>
  <si>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</si>
  <si>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</si>
  <si>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</si>
  <si>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</si>
  <si>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</si>
  <si>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</si>
  <si>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</si>
  <si>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</si>
  <si>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</si>
  <si>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</si>
  <si>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</si>
  <si>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</si>
  <si>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</si>
  <si>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</si>
  <si>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</si>
  <si>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</si>
  <si>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</si>
  <si>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</si>
  <si>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</si>
  <si>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</si>
  <si>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</si>
  <si>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</si>
  <si>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</si>
  <si>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</si>
  <si>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</si>
  <si>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</si>
  <si>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</si>
  <si>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</si>
  <si>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</si>
  <si>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</si>
  <si>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</si>
  <si>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</si>
  <si>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</si>
  <si>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</si>
  <si>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</si>
  <si>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</si>
  <si>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</si>
  <si>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</si>
  <si>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</si>
  <si>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</si>
  <si>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</si>
  <si>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</si>
  <si>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</si>
  <si>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</si>
  <si>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</si>
  <si>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</si>
  <si>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</si>
  <si>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</si>
  <si>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</si>
  <si>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</si>
  <si>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</si>
  <si>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</si>
  <si>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</si>
  <si>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</si>
  <si>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</si>
  <si>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</si>
  <si>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</si>
  <si>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</si>
  <si>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</si>
  <si>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</si>
  <si>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</si>
  <si>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</si>
  <si>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</si>
  <si>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</si>
  <si>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</si>
  <si>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</si>
  <si>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</si>
  <si>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</si>
  <si>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</si>
  <si>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</si>
  <si>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</si>
  <si>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</si>
  <si>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</si>
  <si>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</si>
  <si>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</si>
  <si>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</si>
  <si>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</si>
  <si>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</si>
  <si>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</si>
  <si>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</si>
  <si>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</si>
  <si>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</si>
  <si>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</si>
  <si>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</si>
  <si>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</si>
  <si>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</si>
  <si>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</si>
  <si>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</si>
  <si>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</si>
  <si>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</si>
  <si>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</si>
  <si>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</si>
  <si>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</si>
  <si>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</si>
  <si>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</si>
  <si>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</si>
  <si>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</si>
  <si>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</si>
  <si>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</si>
  <si>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</si>
  <si>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</si>
  <si>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</si>
  <si>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</si>
  <si>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</si>
  <si>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</si>
  <si>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</si>
  <si>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</si>
  <si>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</si>
  <si>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</si>
  <si>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</si>
  <si>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</si>
  <si>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</si>
  <si>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</si>
  <si>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</si>
  <si>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</si>
  <si>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</si>
  <si>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</si>
  <si>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</si>
  <si>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</si>
  <si>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</si>
  <si>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</si>
  <si>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</si>
  <si>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</si>
  <si>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</si>
  <si>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</si>
  <si>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</si>
  <si>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</si>
  <si>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</si>
  <si>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</si>
  <si>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</si>
  <si>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</si>
  <si>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</si>
  <si>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</si>
  <si>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</si>
  <si>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</si>
  <si>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</si>
  <si>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</si>
  <si>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</si>
  <si>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</si>
  <si>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</si>
  <si>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</si>
  <si>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</si>
  <si>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</si>
  <si>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</si>
  <si>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</si>
  <si>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</si>
  <si>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</si>
  <si>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</si>
  <si>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</si>
  <si>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</si>
  <si>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</si>
  <si>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</si>
  <si>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</si>
  <si>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</si>
  <si>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</si>
  <si>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</si>
  <si>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</si>
  <si>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</si>
  <si>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</si>
  <si>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</si>
  <si>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</si>
  <si>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</si>
  <si>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</si>
  <si>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</si>
  <si>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</si>
  <si>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</si>
  <si>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</si>
  <si>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</si>
  <si>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</si>
  <si>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</si>
  <si>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</si>
  <si>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</si>
  <si>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</si>
  <si>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</si>
  <si>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</si>
  <si>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</si>
  <si>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</si>
  <si>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</si>
  <si>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</si>
  <si>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</si>
  <si>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</si>
  <si>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</si>
  <si>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</si>
  <si>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</si>
  <si>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</si>
  <si>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</si>
  <si>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</si>
  <si>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</si>
  <si>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</si>
  <si>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</si>
  <si>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</si>
  <si>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</si>
  <si>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</si>
  <si>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</si>
  <si>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</si>
  <si>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</si>
  <si>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</si>
  <si>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</si>
  <si>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</si>
  <si>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</si>
  <si>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</si>
  <si>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</si>
  <si>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</si>
  <si>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</si>
  <si>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</si>
  <si>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</si>
  <si>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</si>
  <si>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</si>
  <si>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</si>
  <si>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</si>
  <si>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</si>
  <si>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</si>
  <si>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</si>
  <si>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</si>
  <si>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</si>
  <si>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</si>
  <si>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</si>
  <si>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</si>
  <si>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</si>
  <si>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</si>
  <si>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</si>
  <si>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</si>
  <si>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</si>
  <si>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</si>
  <si>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</si>
  <si>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</si>
  <si>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</si>
  <si>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</si>
  <si>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</si>
  <si>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</si>
  <si>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</si>
  <si>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</si>
  <si>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</si>
  <si>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</si>
  <si>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</si>
  <si>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</si>
  <si>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</si>
  <si>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</si>
  <si>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</si>
  <si>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</si>
  <si>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</si>
  <si>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</si>
  <si>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</si>
  <si>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</si>
  <si>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</si>
  <si>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</si>
  <si>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</si>
  <si>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</si>
  <si>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</si>
  <si>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</si>
  <si>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</si>
  <si>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</si>
  <si>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</si>
  <si>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</si>
  <si>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</si>
  <si>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</si>
  <si>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</si>
  <si>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</si>
  <si>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</si>
  <si>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</si>
  <si>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</si>
  <si>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</si>
  <si>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</si>
  <si>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</si>
  <si>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</si>
  <si>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</si>
  <si>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</si>
  <si>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</si>
  <si>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</si>
  <si>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</si>
  <si>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</si>
  <si>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</si>
  <si>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</si>
  <si>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</si>
  <si>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</si>
  <si>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</si>
  <si>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</si>
  <si>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</si>
  <si>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</si>
  <si>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</si>
  <si>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</si>
  <si>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</si>
  <si>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</si>
  <si>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</si>
  <si>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</si>
  <si>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</si>
  <si>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</si>
  <si>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</si>
  <si>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</si>
  <si>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</si>
  <si>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</si>
  <si>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</si>
  <si>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</si>
  <si>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</si>
  <si>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</si>
  <si>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</si>
  <si>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</si>
  <si>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</si>
  <si>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</si>
  <si>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</si>
  <si>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</si>
  <si>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</si>
  <si>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</si>
  <si>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</si>
  <si>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</si>
  <si>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</si>
  <si>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</si>
  <si>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</si>
  <si>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</si>
  <si>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</si>
  <si>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</si>
  <si>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</si>
  <si>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</si>
  <si>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</si>
  <si>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</si>
  <si>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</si>
  <si>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</si>
  <si>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</si>
  <si>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</si>
  <si>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</si>
  <si>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</si>
  <si>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</si>
  <si>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</si>
  <si>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</si>
  <si>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</si>
  <si>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</si>
  <si>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</si>
  <si>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</si>
  <si>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</si>
  <si>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</si>
  <si>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</si>
  <si>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</si>
  <si>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</si>
  <si>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</si>
  <si>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</si>
  <si>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</si>
  <si>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</si>
  <si>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</si>
  <si>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</si>
  <si>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</si>
  <si>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</si>
  <si>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</si>
  <si>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</si>
  <si>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</si>
  <si>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</si>
  <si>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</si>
  <si>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</si>
  <si>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</si>
  <si>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</si>
  <si>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</si>
  <si>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</si>
  <si>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</si>
  <si>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</si>
  <si>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</si>
  <si>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</si>
  <si>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</si>
  <si>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</si>
  <si>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</si>
  <si>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</si>
  <si>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</si>
  <si>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</si>
  <si>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</si>
  <si>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</si>
  <si>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</si>
  <si>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</si>
  <si>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</si>
  <si>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</si>
  <si>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</si>
  <si>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</si>
  <si>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</si>
  <si>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</si>
  <si>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</si>
  <si>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</si>
  <si>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</si>
  <si>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</si>
  <si>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</si>
  <si>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</si>
  <si>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</si>
  <si>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</si>
  <si>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</si>
  <si>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</si>
  <si>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</si>
  <si>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</si>
  <si>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</si>
  <si>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</si>
  <si>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</si>
  <si>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</si>
  <si>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</si>
  <si>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</si>
  <si>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</si>
  <si>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</si>
  <si>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</si>
  <si>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</si>
  <si>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</si>
  <si>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</si>
  <si>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</si>
  <si>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</si>
  <si>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</si>
  <si>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</si>
  <si>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</si>
  <si>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</si>
  <si>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</si>
  <si>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</si>
  <si>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</si>
  <si>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</si>
  <si>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</si>
  <si>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</si>
  <si>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</si>
  <si>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</si>
  <si>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</si>
  <si>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</si>
  <si>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</si>
  <si>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</si>
  <si>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</si>
  <si>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</si>
  <si>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</si>
  <si>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</si>
  <si>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</si>
  <si>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</si>
  <si>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</si>
  <si>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</si>
  <si>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</si>
  <si>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</si>
  <si>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</si>
  <si>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</si>
  <si>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</si>
  <si>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</si>
  <si>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</si>
  <si>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</si>
  <si>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</si>
  <si>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</si>
  <si>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</si>
  <si>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</si>
  <si>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</si>
  <si>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</si>
  <si>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</si>
  <si>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</si>
  <si>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</si>
  <si>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</si>
  <si>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</si>
  <si>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</si>
  <si>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</si>
  <si>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</si>
  <si>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</si>
  <si>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</si>
  <si>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</si>
  <si>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</si>
  <si>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</si>
  <si>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</si>
  <si>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</si>
  <si>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</si>
  <si>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</si>
  <si>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</si>
  <si>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</si>
  <si>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</si>
  <si>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</si>
  <si>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</si>
  <si>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</si>
  <si>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</si>
  <si>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</si>
  <si>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</si>
  <si>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</si>
  <si>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</si>
  <si>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</si>
  <si>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</si>
  <si>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</si>
  <si>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</si>
  <si>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</si>
  <si>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</si>
  <si>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</si>
  <si>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</si>
  <si>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</si>
  <si>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</si>
  <si>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</si>
  <si>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</si>
  <si>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</si>
  <si>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</si>
  <si>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</si>
  <si>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</si>
  <si>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</si>
  <si>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</si>
  <si>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</si>
  <si>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</si>
  <si>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</si>
  <si>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</si>
  <si>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</si>
  <si>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</si>
  <si>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</si>
  <si>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</si>
  <si>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</si>
  <si>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</si>
  <si>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</si>
  <si>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</si>
  <si>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</si>
  <si>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</si>
  <si>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</si>
  <si>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</si>
  <si>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</si>
  <si>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</si>
  <si>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</si>
  <si>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</si>
  <si>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</si>
  <si>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</si>
  <si>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</si>
  <si>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</si>
  <si>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</si>
  <si>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</si>
  <si>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</si>
  <si>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</si>
  <si>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</si>
  <si>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</si>
  <si>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</si>
  <si>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</si>
  <si>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</si>
  <si>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</si>
  <si>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</si>
  <si>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</si>
  <si>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</si>
  <si>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</si>
  <si>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</si>
  <si>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</si>
  <si>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</si>
  <si>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</si>
  <si>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</si>
  <si>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</si>
  <si>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</si>
  <si>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</si>
  <si>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</si>
  <si>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</si>
  <si>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</si>
  <si>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</si>
  <si>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</si>
  <si>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</si>
  <si>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</si>
  <si>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</si>
  <si>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</si>
  <si>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</si>
  <si>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</si>
  <si>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</si>
  <si>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</si>
  <si>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</si>
  <si>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</si>
  <si>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</si>
  <si>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</si>
  <si>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</si>
  <si>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</si>
  <si>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</si>
  <si>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</si>
  <si>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</si>
  <si>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</si>
  <si>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</si>
  <si>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</si>
  <si>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</si>
  <si>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</si>
  <si>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</si>
  <si>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</si>
  <si>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</si>
  <si>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</si>
  <si>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</si>
  <si>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</si>
  <si>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</si>
  <si>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</si>
  <si>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</si>
  <si>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</si>
  <si>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</si>
  <si>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</si>
  <si>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</si>
  <si>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</si>
  <si>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</si>
  <si>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</si>
  <si>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</si>
  <si>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</si>
  <si>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</si>
  <si>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</si>
  <si>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</si>
  <si>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</si>
  <si>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</si>
  <si>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</si>
  <si>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</si>
  <si>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</si>
  <si>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</si>
  <si>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</si>
  <si>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</si>
  <si>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</si>
  <si>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</si>
  <si>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</si>
  <si>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</si>
  <si>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</si>
  <si>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</si>
  <si>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</si>
  <si>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</si>
  <si>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</si>
  <si>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</si>
  <si>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</si>
  <si>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</si>
  <si>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</si>
  <si>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</si>
  <si>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</si>
  <si>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</si>
  <si>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</si>
  <si>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</si>
  <si>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</si>
  <si>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</si>
  <si>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</si>
  <si>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</si>
  <si>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</si>
  <si>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</si>
  <si>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</si>
  <si>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</si>
  <si>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</si>
  <si>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</si>
  <si>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</si>
  <si>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</si>
  <si>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</si>
  <si>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</si>
  <si>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</si>
  <si>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</si>
  <si>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</si>
  <si>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</si>
  <si>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</si>
  <si>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</si>
  <si>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</si>
  <si>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</si>
  <si>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</si>
  <si>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</si>
  <si>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</si>
  <si>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</si>
  <si>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</si>
  <si>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</si>
  <si>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</si>
  <si>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</si>
  <si>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</si>
  <si>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</si>
  <si>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</si>
  <si>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</si>
  <si>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</si>
  <si>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</si>
  <si>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</si>
  <si>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</si>
  <si>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</si>
  <si>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</si>
  <si>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</si>
  <si>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</si>
  <si>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</si>
  <si>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</si>
  <si>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</si>
  <si>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</si>
  <si>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</si>
  <si>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</si>
  <si>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</si>
  <si>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</si>
  <si>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</si>
  <si>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</si>
  <si>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</si>
  <si>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</si>
  <si>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</si>
  <si>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</si>
  <si>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</si>
  <si>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</si>
  <si>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</si>
  <si>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</si>
  <si>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</si>
  <si>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</si>
  <si>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</si>
  <si>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</si>
  <si>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</si>
  <si>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</si>
  <si>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</si>
  <si>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</si>
  <si>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</si>
  <si>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</si>
  <si>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</si>
  <si>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</si>
  <si>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</si>
  <si>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</si>
  <si>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</si>
  <si>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</si>
  <si>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</si>
  <si>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</si>
  <si>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</si>
  <si>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</si>
  <si>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</si>
  <si>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</si>
  <si>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</si>
  <si>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</si>
  <si>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</si>
  <si>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</si>
  <si>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</si>
  <si>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</si>
  <si>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</si>
  <si>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</si>
  <si>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</si>
  <si>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</si>
  <si>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</si>
  <si>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</si>
  <si>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</si>
  <si>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</si>
  <si>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</si>
  <si>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</si>
  <si>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</si>
  <si>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</si>
  <si>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</si>
  <si>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</si>
  <si>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</si>
  <si>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</si>
  <si>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</si>
  <si>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</si>
  <si>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</si>
  <si>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</si>
  <si>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</si>
  <si>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</si>
  <si>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</si>
  <si>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</si>
  <si>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</si>
  <si>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</si>
  <si>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</si>
  <si>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</si>
  <si>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</si>
  <si>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</si>
  <si>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</si>
  <si>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</si>
  <si>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</si>
  <si>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</si>
  <si>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</si>
  <si>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</si>
  <si>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</si>
  <si>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</si>
  <si>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</si>
  <si>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</si>
  <si>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</si>
  <si>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</si>
  <si>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</si>
  <si>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</si>
  <si>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</si>
  <si>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</si>
  <si>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</si>
  <si>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</si>
  <si>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</si>
  <si>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</si>
  <si>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</si>
  <si>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</si>
  <si>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</si>
  <si>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</si>
  <si>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</si>
  <si>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</si>
  <si>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</si>
  <si>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</si>
  <si>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</si>
  <si>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</si>
  <si>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</si>
  <si>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</si>
  <si>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</si>
  <si>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</si>
  <si>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</si>
  <si>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</si>
  <si>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</si>
  <si>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</si>
  <si>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</si>
  <si>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</si>
  <si>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</si>
  <si>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</si>
  <si>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</si>
  <si>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</si>
  <si>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</si>
  <si>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</si>
  <si>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</si>
  <si>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</si>
  <si>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</si>
  <si>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</si>
  <si>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</si>
  <si>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</si>
  <si>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</si>
  <si>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</si>
  <si>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</si>
  <si>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</si>
  <si>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</si>
  <si>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</si>
  <si>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</si>
  <si>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</si>
  <si>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</si>
  <si>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</si>
  <si>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</si>
  <si>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</si>
  <si>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</si>
  <si>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</si>
  <si>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</si>
  <si>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</si>
  <si>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</si>
  <si>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</si>
  <si>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</si>
  <si>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</si>
  <si>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</si>
  <si>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</si>
  <si>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</si>
  <si>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</si>
  <si>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</si>
  <si>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</si>
  <si>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</si>
  <si>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</si>
  <si>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</si>
  <si>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</si>
  <si>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</si>
  <si>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</si>
  <si>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</si>
  <si>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</si>
  <si>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</si>
  <si>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</si>
  <si>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</si>
  <si>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</si>
  <si>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</si>
  <si>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</si>
  <si>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</si>
  <si>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</si>
  <si>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</si>
  <si>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</si>
  <si>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</si>
  <si>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</si>
  <si>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</si>
  <si>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</si>
  <si>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</si>
  <si>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</si>
  <si>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</si>
  <si>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</si>
  <si>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</si>
  <si>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</si>
  <si>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</si>
  <si>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</si>
  <si>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</si>
  <si>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</si>
  <si>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</si>
  <si>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</si>
  <si>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</si>
  <si>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</si>
  <si>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</si>
  <si>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</si>
  <si>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</si>
  <si>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</si>
  <si>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</si>
  <si>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</si>
  <si>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</si>
  <si>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</si>
  <si>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</si>
  <si>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</si>
  <si>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</si>
  <si>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</si>
  <si>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</si>
  <si>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</si>
  <si>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</si>
  <si>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</si>
  <si>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</si>
  <si>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</si>
  <si>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</si>
  <si>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</si>
  <si>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</si>
  <si>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</si>
  <si>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</si>
  <si>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</si>
  <si>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</si>
  <si>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</si>
  <si>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</si>
  <si>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</si>
  <si>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</si>
  <si>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</si>
  <si>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</si>
  <si>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</si>
  <si>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</si>
  <si>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</si>
  <si>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</si>
  <si>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</si>
  <si>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</si>
  <si>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</si>
  <si>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</si>
  <si>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</si>
  <si>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</si>
  <si>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</si>
  <si>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</si>
  <si>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</si>
  <si>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</si>
  <si>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</si>
  <si>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</si>
  <si>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</si>
  <si>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</si>
  <si>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</si>
  <si>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</si>
  <si>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</si>
  <si>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</si>
  <si>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</si>
  <si>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</si>
  <si>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</si>
  <si>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</si>
  <si>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</si>
  <si>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</si>
  <si>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</si>
  <si>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</si>
  <si>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</si>
  <si>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</si>
  <si>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</si>
  <si>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</si>
  <si>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</si>
  <si>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</si>
  <si>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</si>
  <si>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</si>
  <si>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</si>
  <si>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</si>
  <si>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</si>
  <si>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</si>
  <si>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</si>
  <si>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</si>
  <si>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</si>
  <si>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</si>
  <si>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</si>
  <si>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</si>
  <si>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</si>
  <si>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</si>
  <si>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</si>
  <si>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</si>
  <si>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</si>
  <si>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</si>
  <si>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</si>
  <si>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</si>
  <si>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</si>
  <si>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</si>
  <si>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</si>
  <si>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</si>
  <si>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</si>
  <si>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</si>
  <si>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</si>
  <si>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</si>
  <si>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</si>
  <si>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</si>
  <si>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</si>
  <si>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</si>
  <si>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</si>
  <si>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</si>
  <si>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</si>
  <si>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</si>
  <si>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</si>
  <si>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</si>
  <si>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</si>
  <si>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</si>
  <si>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</si>
  <si>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</si>
  <si>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</si>
  <si>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</si>
  <si>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</si>
  <si>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</si>
  <si>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</si>
  <si>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</si>
  <si>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</si>
  <si>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</si>
  <si>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</si>
  <si>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</si>
  <si>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</si>
  <si>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</si>
  <si>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</si>
  <si>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</si>
  <si>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</si>
  <si>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</si>
  <si>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</si>
  <si>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</si>
  <si>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</si>
  <si>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</si>
  <si>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</si>
  <si>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</si>
  <si>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</si>
  <si>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</si>
  <si>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</si>
  <si>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</si>
  <si>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</si>
  <si>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</si>
  <si>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</si>
  <si>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</si>
  <si>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</si>
  <si>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</si>
  <si>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</si>
  <si>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</si>
  <si>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</si>
  <si>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</si>
  <si>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</si>
  <si>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</si>
  <si>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</si>
  <si>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</si>
  <si>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</si>
  <si>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</si>
  <si>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</si>
  <si>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</si>
  <si>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</si>
  <si>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</si>
  <si>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</si>
  <si>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</si>
  <si>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</si>
  <si>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</si>
  <si>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</si>
  <si>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</si>
  <si>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</si>
  <si>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</si>
  <si>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</si>
  <si>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</si>
  <si>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</si>
  <si>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</si>
  <si>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</si>
  <si>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</si>
  <si>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</si>
  <si>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</si>
  <si>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</si>
  <si>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</si>
  <si>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</si>
  <si>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</si>
  <si>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</si>
  <si>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</si>
  <si>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</si>
  <si>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</si>
  <si>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</si>
  <si>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</si>
  <si>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</si>
  <si>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</si>
  <si>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</si>
  <si>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</si>
  <si>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</si>
  <si>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</si>
  <si>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</si>
  <si>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</si>
  <si>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</si>
  <si>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</si>
  <si>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</si>
  <si>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</si>
  <si>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</si>
  <si>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</si>
  <si>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</si>
  <si>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</si>
  <si>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</si>
  <si>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</si>
  <si>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</si>
  <si>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</si>
  <si>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</si>
  <si>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</si>
  <si>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</si>
  <si>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</si>
  <si>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</si>
  <si>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</si>
  <si>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</si>
  <si>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</si>
  <si>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</si>
  <si>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</si>
  <si>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</si>
  <si>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</si>
  <si>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</si>
  <si>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</si>
  <si>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</si>
  <si>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</si>
  <si>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</si>
  <si>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</si>
  <si>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</si>
  <si>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</si>
  <si>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</si>
  <si>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</si>
  <si>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</si>
  <si>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</si>
  <si>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</si>
  <si>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</si>
  <si>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</si>
  <si>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</si>
  <si>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</si>
  <si>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</si>
  <si>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</si>
  <si>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</si>
  <si>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</si>
  <si>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</si>
  <si>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</si>
  <si>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</si>
  <si>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</si>
  <si>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</si>
  <si>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</si>
  <si>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</si>
  <si>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</si>
  <si>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</si>
  <si>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</si>
  <si>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</si>
  <si>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</si>
  <si>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</si>
  <si>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</si>
  <si>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</si>
  <si>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</si>
  <si>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</si>
  <si>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</si>
  <si>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</si>
  <si>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</si>
  <si>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</si>
  <si>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</si>
  <si>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</si>
  <si>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</si>
  <si>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</si>
  <si>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</si>
  <si>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</si>
  <si>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</si>
  <si>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</si>
  <si>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</si>
  <si>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</si>
  <si>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</si>
  <si>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</si>
  <si>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</si>
  <si>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</si>
  <si>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</si>
  <si>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</si>
  <si>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</si>
  <si>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</si>
  <si>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</si>
  <si>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</si>
  <si>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</si>
  <si>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</si>
  <si>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</si>
  <si>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</si>
  <si>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</si>
  <si>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</si>
  <si>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</si>
  <si>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</si>
  <si>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</si>
  <si>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</si>
  <si>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</si>
  <si>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</si>
  <si>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</si>
  <si>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</si>
  <si>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</si>
  <si>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</si>
  <si>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</si>
  <si>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</si>
  <si>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</si>
  <si>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</si>
  <si>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</si>
  <si>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</si>
  <si>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</si>
  <si>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</si>
  <si>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</si>
  <si>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</si>
  <si>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</si>
  <si>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</si>
  <si>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</si>
  <si>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</si>
  <si>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</si>
  <si>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</si>
  <si>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</si>
  <si>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</si>
  <si>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</si>
  <si>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</si>
  <si>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</si>
  <si>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</si>
  <si>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</si>
  <si>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</si>
  <si>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</si>
  <si>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</si>
  <si>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</si>
  <si>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</si>
  <si>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</si>
  <si>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</si>
  <si>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</si>
  <si>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</si>
  <si>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</si>
  <si>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</si>
  <si>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</si>
  <si>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</si>
  <si>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</si>
  <si>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</si>
  <si>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</si>
  <si>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</si>
  <si>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</si>
  <si>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</si>
  <si>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</si>
  <si>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</si>
  <si>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</si>
  <si>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</si>
  <si>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</si>
  <si>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</si>
  <si>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</si>
  <si>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</si>
  <si>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</si>
  <si>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</si>
  <si>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</si>
  <si>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</si>
  <si>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</si>
  <si>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</si>
  <si>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</si>
  <si>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</si>
  <si>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</si>
  <si>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</si>
  <si>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</si>
  <si>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</si>
  <si>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</si>
  <si>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</si>
  <si>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</si>
  <si>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</si>
  <si>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</si>
  <si>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</si>
  <si>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</si>
  <si>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</si>
  <si>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</si>
  <si>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</si>
  <si>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</si>
  <si>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</si>
  <si>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</si>
  <si>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</si>
  <si>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</si>
  <si>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</si>
  <si>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</si>
  <si>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</si>
  <si>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</si>
  <si>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</si>
  <si>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</si>
  <si>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</si>
  <si>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</si>
  <si>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</si>
  <si>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</si>
  <si>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</si>
  <si>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</si>
  <si>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</si>
  <si>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</si>
  <si>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</si>
  <si>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</si>
  <si>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</si>
  <si>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</si>
  <si>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</si>
  <si>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</si>
  <si>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</si>
  <si>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</si>
  <si>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</si>
  <si>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</si>
  <si>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</si>
  <si>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</si>
  <si>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</si>
  <si>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</si>
  <si>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</si>
  <si>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</si>
  <si>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</si>
  <si>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</si>
  <si>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</si>
  <si>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</si>
  <si>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</si>
  <si>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</si>
  <si>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</si>
  <si>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</si>
  <si>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</si>
  <si>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</si>
  <si>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</si>
  <si>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</si>
  <si>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</si>
  <si>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</si>
  <si>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</si>
  <si>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</si>
  <si>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</si>
  <si>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</si>
  <si>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</si>
  <si>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</si>
  <si>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</si>
  <si>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</si>
  <si>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</si>
  <si>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</si>
  <si>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</si>
  <si>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</si>
  <si>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</si>
  <si>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</si>
  <si>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</si>
  <si>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</si>
  <si>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</si>
  <si>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</si>
  <si>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</si>
  <si>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</si>
  <si>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</si>
  <si>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</si>
  <si>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</si>
  <si>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</si>
  <si>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</si>
  <si>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</si>
  <si>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</si>
  <si>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</si>
  <si>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</si>
  <si>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</si>
  <si>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</si>
  <si>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</si>
  <si>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</si>
  <si>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</si>
  <si>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</si>
  <si>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</si>
  <si>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</si>
  <si>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</si>
  <si>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</si>
  <si>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</si>
  <si>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</si>
  <si>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</si>
  <si>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</si>
  <si>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</si>
  <si>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</si>
  <si>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</si>
  <si>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</si>
  <si>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</si>
  <si>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</si>
  <si>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</si>
  <si>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</si>
  <si>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</si>
  <si>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</si>
  <si>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</si>
  <si>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</si>
  <si>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</si>
  <si>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</si>
  <si>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</si>
  <si>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</si>
  <si>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</si>
  <si>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</si>
  <si>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</si>
  <si>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</si>
  <si>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</si>
  <si>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</si>
  <si>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</si>
  <si>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</si>
  <si>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</si>
  <si>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</si>
  <si>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</si>
  <si>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</si>
  <si>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</si>
  <si>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</si>
  <si>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</si>
  <si>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</si>
  <si>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</si>
  <si>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</si>
  <si>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</si>
  <si>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</si>
  <si>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</si>
  <si>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</si>
  <si>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</si>
  <si>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</si>
  <si>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</si>
  <si>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</si>
  <si>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</si>
  <si>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</si>
  <si>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</si>
  <si>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</si>
  <si>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</si>
  <si>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</si>
  <si>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</si>
  <si>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</si>
  <si>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</si>
  <si>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</si>
  <si>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</si>
  <si>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</si>
  <si>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</si>
  <si>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</si>
  <si>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</si>
  <si>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</si>
  <si>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</si>
  <si>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</si>
  <si>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</si>
  <si>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</si>
  <si>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</si>
  <si>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</si>
  <si>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</si>
  <si>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</si>
  <si>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</si>
  <si>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</si>
  <si>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</si>
  <si>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</si>
  <si>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</si>
  <si>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</si>
  <si>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</si>
  <si>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</si>
  <si>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</si>
  <si>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</si>
  <si>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</si>
  <si>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</si>
  <si>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</si>
  <si>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</si>
  <si>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</si>
  <si>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</si>
  <si>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</si>
  <si>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</si>
  <si>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</si>
  <si>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</si>
  <si>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</si>
  <si>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</si>
  <si>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</si>
  <si>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</si>
  <si>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</si>
  <si>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</si>
  <si>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</si>
  <si>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</si>
  <si>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</si>
  <si>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</si>
  <si>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</si>
  <si>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</si>
  <si>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</si>
  <si>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</si>
  <si>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</si>
  <si>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</si>
  <si>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</si>
  <si>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</si>
  <si>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</si>
  <si>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</si>
  <si>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</si>
  <si>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</si>
  <si>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</si>
  <si>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</si>
  <si>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</si>
  <si>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</si>
  <si>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</si>
  <si>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</si>
  <si>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</si>
  <si>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</si>
  <si>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</si>
  <si>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</si>
  <si>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</si>
  <si>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</si>
  <si>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</si>
  <si>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</si>
  <si>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</si>
  <si>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</si>
  <si>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</si>
  <si>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</si>
  <si>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</si>
  <si>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</si>
  <si>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</si>
  <si>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</si>
  <si>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</si>
  <si>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</si>
  <si>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</si>
  <si>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</si>
  <si>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</si>
  <si>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</si>
  <si>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</si>
  <si>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</si>
  <si>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</si>
  <si>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</si>
  <si>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</si>
  <si>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</si>
  <si>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</si>
  <si>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</si>
  <si>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</si>
  <si>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</si>
  <si>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</si>
  <si>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</si>
  <si>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</si>
  <si>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</si>
  <si>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</si>
  <si>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</si>
  <si>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</si>
  <si>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</si>
  <si>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</si>
  <si>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</si>
  <si>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</si>
  <si>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</si>
  <si>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</si>
  <si>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</si>
  <si>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</si>
  <si>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</si>
  <si>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</si>
  <si>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</si>
  <si>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</si>
  <si>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</si>
  <si>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</si>
  <si>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</si>
  <si>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</si>
  <si>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</si>
  <si>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</si>
  <si>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</si>
  <si>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</si>
  <si>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</si>
  <si>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</si>
  <si>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</si>
  <si>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</si>
  <si>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</si>
  <si>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</si>
  <si>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</si>
  <si>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</si>
  <si>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</si>
  <si>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</si>
  <si>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</si>
  <si>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</si>
  <si>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</si>
  <si>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</si>
  <si>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</si>
  <si>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</si>
  <si>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</si>
  <si>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</si>
  <si>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</si>
  <si>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</si>
  <si>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</si>
  <si>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</si>
  <si>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</si>
  <si>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</si>
  <si>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</si>
  <si>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</si>
  <si>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</si>
  <si>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</si>
  <si>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</si>
  <si>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</si>
  <si>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</si>
  <si>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</si>
  <si>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</si>
  <si>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</si>
  <si>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</si>
  <si>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</si>
  <si>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</si>
  <si>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</si>
  <si>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</si>
  <si>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</si>
  <si>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</si>
  <si>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</si>
  <si>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</si>
  <si>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</si>
  <si>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</si>
  <si>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</si>
  <si>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</si>
  <si>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</si>
  <si>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</si>
  <si>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</si>
  <si>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</si>
  <si>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</si>
  <si>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</si>
  <si>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</si>
  <si>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</si>
  <si>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</si>
  <si>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</si>
  <si>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</si>
  <si>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</si>
  <si>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</si>
  <si>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</si>
  <si>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</si>
  <si>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</si>
  <si>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</si>
  <si>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</si>
  <si>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</si>
  <si>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</si>
  <si>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</si>
  <si>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</si>
  <si>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</si>
  <si>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</si>
  <si>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</si>
  <si>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</si>
  <si>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</si>
  <si>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</si>
  <si>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</si>
  <si>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</si>
  <si>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</si>
  <si>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</si>
  <si>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</si>
  <si>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</si>
  <si>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</si>
  <si>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</si>
  <si>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</si>
  <si>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</si>
  <si>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</si>
  <si>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</si>
  <si>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</si>
  <si>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</si>
  <si>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</si>
  <si>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</si>
  <si>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</si>
  <si>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</si>
  <si>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</si>
  <si>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</si>
  <si>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</si>
  <si>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</si>
  <si>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</si>
  <si>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</si>
  <si>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</si>
  <si>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</si>
  <si>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</si>
  <si>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</si>
  <si>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</si>
  <si>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</si>
  <si>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</si>
  <si>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</si>
  <si>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</si>
  <si>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</si>
  <si>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</si>
  <si>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</si>
  <si>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</si>
  <si>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</si>
  <si>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</si>
  <si>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</si>
  <si>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</si>
  <si>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</si>
  <si>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</si>
  <si>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</si>
  <si>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</si>
  <si>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</si>
  <si>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</si>
  <si>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</si>
  <si>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</si>
  <si>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</si>
  <si>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</si>
  <si>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</si>
  <si>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</si>
  <si>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</si>
  <si>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</si>
  <si>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</si>
  <si>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</si>
  <si>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</si>
  <si>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</si>
  <si>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</si>
  <si>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</si>
  <si>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</si>
  <si>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</si>
  <si>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</si>
  <si>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</si>
  <si>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</si>
  <si>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</si>
  <si>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</si>
  <si>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</si>
  <si>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</si>
  <si>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</si>
  <si>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</si>
  <si>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</si>
  <si>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</si>
  <si>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</si>
  <si>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</si>
  <si>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</si>
  <si>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</si>
  <si>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</si>
  <si>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</si>
  <si>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</si>
  <si>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</si>
  <si>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</si>
  <si>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</si>
  <si>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</si>
  <si>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</si>
  <si>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</si>
  <si>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</si>
  <si>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</si>
  <si>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</si>
  <si>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</si>
  <si>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</si>
  <si>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</si>
  <si>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</si>
  <si>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</si>
  <si>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</si>
  <si>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</si>
  <si>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</si>
  <si>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</si>
  <si>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</si>
  <si>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</si>
  <si>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</si>
  <si>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</si>
  <si>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</si>
  <si>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</si>
  <si>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</si>
  <si>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</si>
  <si>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</si>
  <si>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</si>
  <si>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</si>
  <si>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</si>
  <si>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</si>
  <si>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</si>
  <si>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</si>
  <si>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</si>
  <si>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</si>
  <si>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</si>
  <si>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</si>
  <si>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</si>
  <si>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</si>
  <si>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</si>
  <si>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</si>
  <si>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</si>
  <si>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</si>
  <si>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</si>
  <si>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</si>
  <si>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</si>
  <si>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</si>
  <si>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</si>
  <si>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</si>
  <si>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</si>
  <si>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</si>
  <si>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</si>
  <si>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</si>
  <si>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</si>
  <si>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</si>
  <si>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</si>
  <si>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</si>
  <si>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</si>
  <si>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</si>
  <si>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</si>
  <si>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</si>
  <si>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</si>
  <si>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</si>
  <si>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</si>
  <si>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</si>
  <si>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</si>
  <si>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</si>
  <si>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</si>
  <si>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</si>
  <si>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</si>
  <si>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</si>
  <si>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</si>
  <si>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</si>
  <si>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</si>
  <si>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</si>
  <si>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</si>
  <si>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</si>
  <si>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</si>
  <si>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</si>
  <si>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</si>
  <si>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</si>
  <si>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</si>
  <si>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</si>
  <si>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</si>
  <si>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</si>
  <si>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</si>
  <si>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</si>
  <si>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</si>
  <si>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</si>
  <si>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</si>
  <si>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</si>
  <si>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</si>
  <si>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</si>
  <si>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</si>
  <si>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</si>
  <si>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</si>
  <si>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</si>
  <si>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</si>
  <si>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</si>
  <si>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</si>
  <si>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</si>
  <si>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</si>
  <si>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</si>
  <si>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</si>
  <si>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</si>
  <si>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</si>
  <si>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</si>
  <si>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</si>
  <si>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</si>
  <si>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</si>
  <si>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</si>
  <si>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</si>
  <si>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</si>
  <si>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</si>
  <si>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</si>
  <si>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</si>
  <si>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</si>
  <si>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</si>
  <si>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</si>
  <si>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</si>
  <si>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</si>
  <si>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</si>
  <si>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</si>
  <si>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</si>
  <si>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</si>
  <si>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</si>
  <si>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</si>
  <si>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</si>
  <si>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</si>
  <si>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</si>
  <si>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</si>
  <si>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</si>
  <si>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</si>
  <si>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</si>
  <si>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</si>
  <si>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</si>
  <si>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</si>
  <si>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</si>
  <si>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</si>
  <si>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</si>
  <si>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</si>
  <si>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</si>
  <si>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</si>
  <si>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</si>
  <si>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</si>
  <si>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</si>
  <si>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</si>
  <si>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</si>
  <si>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</si>
  <si>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</si>
  <si>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</si>
  <si>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</si>
  <si>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</si>
  <si>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</si>
  <si>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</si>
  <si>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</si>
  <si>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</si>
  <si>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</si>
  <si>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</si>
  <si>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</si>
  <si>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</si>
  <si>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</si>
  <si>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</si>
  <si>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</si>
  <si>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</si>
  <si>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</si>
  <si>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</si>
  <si>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</si>
  <si>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</si>
  <si>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</si>
  <si>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</si>
  <si>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</si>
  <si>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</si>
  <si>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</si>
  <si>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</si>
  <si>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</si>
  <si>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</si>
  <si>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</si>
  <si>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</si>
  <si>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</si>
  <si>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</si>
  <si>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</si>
  <si>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</si>
  <si>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</si>
  <si>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</si>
  <si>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</si>
  <si>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</si>
  <si>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</si>
  <si>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</si>
  <si>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</si>
  <si>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</si>
  <si>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</si>
  <si>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</si>
  <si>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</si>
  <si>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</si>
  <si>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</si>
  <si>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</si>
  <si>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</si>
  <si>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</si>
  <si>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</si>
  <si>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</si>
  <si>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</si>
  <si>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</si>
  <si>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</si>
  <si>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</si>
  <si>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</si>
  <si>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</si>
  <si>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</si>
  <si>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</si>
  <si>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</si>
  <si>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</si>
  <si>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</si>
  <si>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</si>
  <si>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</si>
  <si>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</si>
  <si>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</si>
  <si>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</si>
  <si>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</si>
  <si>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</si>
  <si>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</si>
  <si>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</si>
  <si>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</si>
  <si>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</si>
  <si>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</si>
  <si>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</si>
  <si>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</si>
  <si>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</si>
  <si>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</si>
  <si>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</si>
  <si>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</si>
  <si>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</si>
  <si>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</si>
  <si>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</si>
  <si>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</si>
  <si>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</si>
  <si>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</si>
  <si>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</si>
  <si>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</si>
  <si>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</si>
  <si>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</si>
  <si>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</si>
  <si>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</si>
  <si>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</si>
  <si>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</si>
  <si>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</si>
  <si>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</si>
  <si>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</si>
  <si>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</si>
  <si>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</si>
  <si>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</si>
  <si>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</si>
  <si>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</si>
  <si>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</si>
  <si>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</si>
  <si>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</si>
  <si>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</si>
  <si>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</si>
  <si>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</si>
  <si>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</si>
  <si>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</si>
  <si>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</si>
  <si>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</si>
  <si>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</si>
  <si>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</si>
  <si>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</si>
  <si>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</si>
  <si>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</si>
  <si>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</si>
  <si>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</si>
  <si>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</si>
  <si>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</si>
  <si>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</si>
  <si>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</si>
  <si>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</si>
  <si>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</si>
  <si>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</si>
  <si>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</si>
  <si>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</si>
  <si>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</si>
  <si>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</si>
  <si>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</si>
  <si>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</si>
  <si>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</si>
  <si>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</si>
  <si>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</si>
  <si>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</si>
  <si>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</si>
  <si>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</si>
  <si>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</si>
  <si>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</si>
  <si>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</si>
  <si>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</si>
  <si>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</si>
  <si>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</si>
  <si>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</si>
  <si>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</si>
  <si>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</si>
  <si>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</si>
  <si>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</si>
  <si>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</si>
  <si>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</si>
  <si>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</si>
  <si>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</si>
  <si>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</si>
  <si>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</si>
  <si>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</si>
  <si>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</si>
  <si>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</si>
  <si>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</si>
  <si>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</si>
  <si>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</si>
  <si>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</si>
  <si>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</si>
  <si>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</si>
  <si>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</si>
  <si>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</si>
  <si>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</si>
  <si>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</si>
  <si>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</si>
  <si>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</si>
  <si>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</si>
  <si>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</si>
  <si>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</si>
  <si>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</si>
  <si>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</si>
  <si>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</si>
  <si>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</si>
  <si>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</si>
  <si>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</si>
  <si>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</si>
  <si>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</si>
  <si>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</si>
  <si>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</si>
  <si>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</si>
  <si>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</si>
  <si>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</si>
  <si>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</si>
  <si>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</si>
  <si>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</si>
  <si>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</si>
  <si>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</si>
  <si>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</si>
  <si>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</si>
  <si>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</si>
  <si>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</si>
  <si>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</si>
  <si>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</si>
  <si>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</si>
  <si>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</si>
  <si>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</si>
  <si>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</si>
  <si>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</si>
  <si>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</si>
  <si>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</si>
  <si>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</si>
  <si>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</si>
  <si>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</si>
  <si>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</si>
  <si>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</si>
  <si>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</si>
  <si>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</si>
  <si>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</si>
  <si>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</si>
  <si>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</si>
  <si>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</si>
  <si>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</si>
  <si>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</si>
  <si>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</si>
  <si>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</si>
  <si>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</si>
  <si>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</si>
  <si>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</si>
  <si>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</si>
  <si>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</si>
  <si>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</si>
  <si>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</si>
  <si>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</si>
  <si>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</si>
  <si>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</si>
  <si>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</si>
  <si>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</si>
  <si>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</si>
  <si>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</si>
  <si>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</si>
  <si>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</si>
  <si>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</si>
  <si>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</si>
  <si>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</si>
  <si>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</si>
  <si>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</si>
  <si>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</si>
  <si>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</si>
  <si>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</si>
  <si>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</si>
  <si>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</si>
  <si>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</si>
  <si>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</si>
  <si>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</si>
  <si>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</si>
  <si>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</si>
  <si>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</si>
  <si>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</si>
  <si>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</si>
  <si>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</si>
  <si>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</si>
  <si>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</si>
  <si>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</si>
  <si>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</si>
  <si>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</si>
  <si>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</si>
  <si>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</si>
  <si>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</si>
  <si>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</si>
  <si>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</si>
  <si>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</si>
  <si>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</si>
  <si>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</si>
  <si>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</si>
  <si>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</si>
  <si>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</si>
  <si>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</si>
  <si>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</si>
  <si>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</si>
  <si>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</si>
  <si>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</si>
  <si>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</si>
  <si>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</si>
  <si>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</si>
  <si>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</si>
  <si>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</si>
  <si>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</si>
  <si>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</si>
  <si>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</si>
  <si>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</si>
  <si>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</si>
  <si>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</si>
  <si>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</si>
  <si>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</si>
  <si>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</si>
  <si>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</si>
  <si>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</si>
  <si>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</si>
  <si>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</si>
  <si>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</si>
  <si>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</si>
  <si>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</si>
  <si>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</si>
  <si>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</si>
  <si>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</si>
  <si>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</si>
  <si>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</si>
  <si>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</si>
  <si>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</si>
  <si>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</si>
  <si>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</si>
  <si>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</si>
  <si>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</si>
  <si>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</si>
  <si>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</si>
  <si>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</si>
  <si>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</si>
  <si>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</si>
  <si>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</si>
  <si>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</si>
  <si>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</si>
  <si>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</si>
  <si>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</si>
  <si>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</si>
  <si>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</si>
  <si>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</si>
  <si>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</si>
  <si>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</si>
  <si>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</si>
  <si>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</si>
  <si>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</si>
  <si>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</si>
  <si>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</si>
  <si>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</si>
  <si>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</si>
  <si>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</si>
  <si>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</si>
  <si>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</si>
  <si>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</si>
  <si>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</si>
  <si>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</si>
  <si>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</si>
  <si>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</si>
  <si>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</si>
  <si>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</si>
  <si>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</si>
  <si>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</si>
  <si>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</si>
  <si>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</si>
  <si>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</si>
  <si>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</si>
  <si>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</si>
  <si>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</si>
  <si>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</si>
  <si>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</si>
  <si>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</si>
  <si>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</si>
  <si>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</si>
  <si>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</si>
  <si>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</si>
  <si>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</si>
  <si>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</si>
  <si>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</si>
  <si>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</si>
  <si>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</si>
  <si>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</si>
  <si>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</si>
  <si>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</si>
  <si>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</si>
  <si>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</si>
  <si>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</si>
  <si>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</si>
  <si>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</si>
  <si>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</si>
  <si>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</si>
  <si>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</si>
  <si>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</si>
  <si>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</si>
  <si>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</si>
  <si>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</si>
  <si>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</si>
  <si>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</si>
  <si>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</si>
  <si>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</si>
  <si>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</si>
  <si>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</si>
  <si>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</si>
  <si>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</si>
  <si>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</si>
  <si>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</si>
  <si>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</si>
  <si>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</si>
  <si>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</si>
  <si>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</si>
  <si>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</si>
  <si>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</si>
  <si>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</si>
  <si>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</si>
  <si>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</si>
  <si>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</si>
  <si>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</si>
  <si>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</si>
  <si>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</si>
  <si>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</si>
  <si>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</si>
  <si>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</si>
  <si>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</si>
  <si>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</si>
  <si>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</si>
  <si>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</si>
  <si>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</si>
  <si>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</si>
  <si>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</si>
  <si>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</si>
  <si>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</si>
  <si>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</si>
  <si>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</si>
  <si>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</si>
  <si>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</si>
  <si>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</si>
  <si>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</si>
  <si>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</si>
  <si>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</si>
  <si>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</si>
  <si>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</si>
  <si>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</si>
  <si>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</si>
  <si>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</si>
  <si>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</si>
  <si>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</si>
  <si>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</si>
  <si>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</si>
  <si>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</si>
  <si>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</si>
  <si>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</si>
  <si>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</si>
  <si>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</si>
  <si>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</si>
  <si>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</si>
  <si>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</si>
  <si>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</si>
  <si>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</si>
  <si>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</si>
  <si>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</si>
  <si>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</si>
  <si>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</si>
  <si>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</si>
  <si>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</si>
  <si>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</si>
  <si>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</si>
  <si>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</si>
  <si>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</si>
  <si>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</si>
  <si>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</si>
  <si>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</si>
  <si>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</si>
  <si>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</si>
  <si>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</si>
  <si>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</si>
  <si>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</si>
  <si>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</si>
  <si>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</si>
  <si>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</si>
  <si>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</si>
  <si>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</si>
  <si>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</si>
  <si>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</si>
  <si>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</si>
  <si>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</si>
  <si>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</si>
  <si>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</si>
  <si>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</si>
  <si>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</si>
  <si>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</si>
  <si>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</si>
  <si>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</si>
  <si>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</si>
  <si>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</si>
  <si>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</si>
  <si>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</si>
  <si>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</si>
  <si>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</si>
  <si>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</si>
  <si>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</si>
  <si>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</si>
  <si>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</si>
  <si>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</si>
  <si>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</si>
  <si>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</si>
  <si>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</si>
  <si>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</si>
  <si>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</si>
  <si>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</si>
  <si>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</si>
  <si>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</si>
  <si>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</si>
  <si>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</si>
  <si>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</si>
  <si>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</si>
  <si>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</si>
  <si>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</si>
  <si>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</si>
  <si>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</si>
  <si>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</si>
  <si>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</si>
  <si>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</si>
  <si>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</si>
  <si>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</si>
  <si>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</si>
  <si>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</si>
  <si>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</si>
  <si>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</si>
  <si>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</si>
  <si>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</si>
  <si>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</si>
  <si>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</si>
  <si>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</si>
  <si>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</si>
  <si>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</si>
  <si>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</si>
  <si>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</si>
  <si>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</si>
  <si>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</si>
  <si>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</si>
  <si>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</si>
  <si>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</si>
  <si>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</si>
  <si>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</si>
  <si>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</si>
  <si>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</si>
  <si>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</si>
  <si>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</si>
  <si>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</si>
  <si>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</si>
  <si>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</si>
  <si>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</si>
  <si>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</si>
  <si>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</si>
  <si>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</si>
  <si>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</si>
  <si>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</si>
  <si>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</si>
  <si>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</si>
  <si>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</si>
  <si>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</si>
  <si>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</si>
  <si>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</si>
  <si>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</si>
  <si>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</si>
  <si>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</si>
  <si>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</si>
  <si>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</si>
  <si>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</si>
  <si>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</si>
  <si>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</si>
  <si>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</si>
  <si>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</si>
  <si>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</si>
  <si>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</si>
  <si>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</si>
  <si>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</si>
  <si>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</si>
  <si>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</si>
  <si>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</si>
  <si>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</si>
  <si>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</si>
  <si>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</si>
  <si>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</si>
  <si>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</si>
  <si>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</si>
  <si>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</si>
  <si>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</si>
  <si>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</si>
  <si>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</si>
  <si>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</si>
  <si>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</si>
  <si>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</si>
  <si>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</si>
  <si>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</si>
  <si>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</si>
  <si>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</si>
  <si>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</si>
  <si>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</si>
  <si>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</si>
  <si>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</si>
  <si>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</si>
  <si>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</si>
  <si>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</si>
  <si>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</si>
  <si>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</si>
  <si>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</si>
  <si>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</si>
  <si>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</si>
  <si>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</si>
  <si>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</si>
  <si>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</si>
  <si>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</si>
  <si>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</si>
  <si>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</si>
  <si>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</si>
  <si>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</si>
  <si>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</si>
  <si>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</si>
  <si>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</si>
  <si>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</si>
  <si>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</si>
  <si>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</si>
  <si>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</si>
  <si>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</si>
  <si>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</si>
  <si>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</si>
  <si>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</si>
  <si>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</si>
  <si>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</si>
  <si>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</si>
  <si>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</si>
  <si>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</si>
  <si>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</si>
  <si>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</si>
  <si>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</si>
  <si>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</si>
  <si>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</si>
  <si>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</si>
  <si>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</si>
  <si>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</si>
  <si>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</si>
  <si>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</si>
  <si>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</si>
  <si>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</si>
  <si>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</si>
  <si>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</si>
  <si>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</si>
  <si>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</si>
  <si>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</si>
  <si>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</si>
  <si>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</si>
  <si>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</si>
  <si>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</si>
  <si>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</si>
  <si>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</si>
  <si>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</si>
  <si>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</si>
  <si>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</si>
  <si>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</si>
  <si>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</si>
  <si>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</si>
  <si>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</si>
  <si>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</si>
  <si>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</si>
  <si>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</si>
  <si>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</si>
  <si>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</si>
  <si>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</si>
  <si>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</si>
  <si>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</si>
  <si>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</si>
  <si>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</si>
  <si>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</si>
  <si>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</si>
  <si>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</si>
  <si>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</si>
  <si>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</si>
  <si>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</si>
  <si>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</si>
  <si>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</si>
  <si>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</si>
  <si>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</si>
  <si>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</si>
  <si>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</si>
  <si>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</si>
  <si>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</si>
  <si>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</si>
  <si>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</si>
  <si>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</si>
  <si>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</si>
  <si>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</si>
  <si>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</si>
  <si>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</si>
  <si>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</si>
  <si>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</si>
  <si>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</si>
  <si>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</si>
  <si>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</si>
  <si>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</si>
  <si>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</si>
  <si>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</si>
  <si>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</si>
  <si>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</si>
  <si>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</si>
  <si>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</si>
  <si>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</si>
  <si>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</si>
  <si>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</si>
  <si>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</si>
  <si>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</si>
  <si>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</si>
  <si>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</si>
  <si>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</si>
  <si>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</si>
  <si>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</si>
  <si>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</si>
  <si>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</si>
  <si>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</si>
  <si>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</si>
  <si>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</si>
  <si>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</si>
  <si>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</si>
  <si>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</si>
  <si>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</si>
  <si>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</si>
  <si>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</si>
  <si>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</si>
  <si>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</si>
  <si>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</si>
  <si>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</si>
  <si>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</si>
  <si>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</si>
  <si>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</si>
  <si>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</si>
  <si>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</si>
  <si>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</si>
  <si>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</si>
  <si>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</si>
  <si>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</si>
  <si>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</si>
  <si>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</si>
  <si>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</si>
  <si>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</si>
  <si>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</si>
  <si>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</si>
  <si>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</si>
  <si>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</si>
  <si>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</si>
  <si>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</si>
  <si>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</si>
  <si>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</si>
  <si>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</si>
  <si>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</si>
  <si>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</si>
  <si>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</si>
  <si>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</si>
  <si>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</si>
  <si>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</si>
  <si>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</si>
  <si>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</si>
  <si>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</si>
  <si>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</si>
  <si>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</si>
  <si>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</si>
  <si>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</si>
  <si>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</si>
  <si>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</si>
  <si>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</si>
  <si>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</si>
  <si>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</si>
  <si>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</si>
  <si>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</si>
  <si>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</si>
  <si>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</si>
  <si>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</si>
  <si>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</si>
  <si>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</si>
  <si>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</si>
  <si>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</si>
  <si>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</si>
  <si>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</si>
  <si>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</si>
  <si>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</si>
  <si>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</si>
  <si>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</si>
  <si>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</si>
  <si>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</si>
  <si>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</si>
  <si>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</si>
  <si>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</si>
  <si>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</si>
  <si>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</si>
  <si>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</si>
  <si>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</si>
  <si>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</si>
  <si>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</si>
  <si>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</si>
  <si>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</si>
  <si>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</si>
  <si>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</si>
  <si>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</si>
  <si>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</si>
  <si>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</si>
  <si>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</si>
  <si>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</si>
  <si>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</si>
  <si>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</si>
  <si>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</si>
  <si>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</si>
  <si>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</si>
  <si>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</si>
  <si>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</si>
  <si>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</si>
  <si>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</si>
  <si>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</si>
  <si>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</si>
  <si>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</si>
  <si>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</si>
  <si>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</si>
  <si>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</si>
  <si>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</si>
  <si>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</si>
  <si>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</si>
  <si>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</si>
  <si>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</si>
  <si>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</si>
  <si>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</si>
  <si>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</si>
  <si>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</si>
  <si>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</si>
  <si>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</si>
  <si>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</si>
  <si>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</si>
  <si>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</si>
  <si>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</si>
  <si>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</si>
  <si>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</si>
  <si>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</si>
  <si>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</si>
  <si>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</si>
  <si>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</si>
  <si>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</si>
  <si>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</si>
  <si>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</si>
  <si>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</si>
  <si>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</si>
  <si>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</si>
  <si>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</si>
  <si>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</si>
  <si>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</si>
  <si>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</si>
  <si>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</si>
  <si>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</si>
  <si>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</si>
  <si>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</si>
  <si>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</si>
  <si>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</si>
  <si>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</si>
  <si>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</si>
  <si>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</si>
  <si>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</si>
  <si>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</si>
  <si>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</si>
  <si>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</si>
  <si>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</si>
  <si>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</si>
  <si>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</si>
  <si>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</si>
  <si>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</si>
  <si>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</si>
  <si>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</si>
  <si>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</si>
  <si>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</si>
  <si>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</si>
  <si>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</si>
  <si>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</si>
  <si>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</si>
  <si>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</si>
  <si>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</si>
  <si>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</si>
  <si>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</si>
  <si>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</si>
  <si>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</si>
  <si>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</si>
  <si>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</si>
  <si>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</si>
  <si>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</si>
  <si>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</si>
  <si>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</si>
  <si>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</si>
  <si>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</si>
  <si>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</si>
  <si>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</si>
  <si>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</si>
  <si>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</si>
  <si>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</si>
  <si>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</si>
  <si>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</si>
  <si>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</si>
  <si>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</si>
  <si>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</si>
  <si>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</si>
  <si>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</si>
  <si>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</si>
  <si>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</si>
  <si>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</si>
  <si>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</si>
  <si>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</si>
  <si>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</si>
  <si>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</si>
  <si>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</si>
  <si>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</si>
  <si>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</si>
  <si>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</si>
  <si>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</si>
  <si>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</si>
  <si>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</si>
  <si>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</si>
  <si>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</si>
  <si>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</si>
  <si>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</si>
  <si>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</si>
  <si>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</si>
  <si>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</si>
  <si>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</si>
  <si>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</si>
  <si>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</si>
  <si>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</si>
  <si>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</si>
  <si>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</si>
  <si>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</si>
  <si>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</si>
  <si>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</si>
  <si>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</si>
  <si>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</si>
  <si>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</si>
  <si>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</si>
  <si>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</si>
  <si>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</si>
  <si>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</si>
  <si>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</si>
  <si>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</si>
  <si>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</si>
  <si>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</si>
  <si>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</si>
  <si>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</si>
  <si>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</si>
  <si>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</si>
  <si>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</si>
  <si>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</si>
  <si>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</si>
  <si>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</si>
  <si>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</si>
  <si>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</si>
  <si>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</si>
  <si>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</si>
  <si>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</si>
  <si>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</si>
  <si>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</si>
  <si>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</si>
  <si>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</si>
  <si>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</si>
  <si>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</si>
  <si>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</si>
  <si>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</si>
  <si>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</si>
  <si>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</si>
  <si>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</si>
  <si>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</si>
  <si>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</si>
  <si>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</si>
  <si>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</si>
  <si>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</si>
  <si>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</si>
  <si>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</si>
  <si>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</si>
  <si>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</si>
  <si>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</si>
  <si>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</si>
  <si>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</si>
  <si>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</si>
  <si>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</si>
  <si>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</si>
  <si>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</si>
  <si>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</si>
  <si>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</si>
  <si>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</si>
  <si>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</si>
  <si>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</si>
  <si>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</si>
  <si>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</si>
  <si>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</si>
  <si>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</si>
  <si>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</si>
  <si>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</si>
  <si>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</si>
  <si>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</si>
  <si>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</si>
  <si>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</si>
  <si>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</si>
  <si>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</si>
  <si>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</si>
  <si>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</si>
  <si>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</si>
  <si>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</si>
  <si>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</si>
  <si>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</si>
  <si>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</si>
  <si>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</si>
  <si>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</si>
  <si>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</si>
  <si>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</si>
  <si>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</si>
  <si>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</si>
  <si>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</si>
  <si>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</si>
  <si>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</si>
  <si>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</si>
  <si>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</si>
  <si>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</si>
  <si>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</si>
  <si>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</si>
  <si>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</si>
  <si>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</si>
  <si>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</si>
  <si>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</si>
  <si>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</si>
  <si>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</si>
  <si>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</si>
  <si>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</si>
  <si>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</si>
  <si>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</si>
  <si>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</si>
  <si>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</si>
  <si>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</si>
  <si>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</si>
  <si>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</si>
  <si>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</si>
  <si>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</si>
  <si>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</si>
  <si>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</si>
  <si>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</si>
  <si>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</si>
  <si>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</si>
  <si>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</si>
  <si>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</si>
  <si>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</si>
  <si>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</si>
  <si>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</si>
  <si>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</si>
  <si>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</si>
  <si>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</si>
  <si>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</si>
  <si>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</si>
  <si>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</si>
  <si>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</si>
  <si>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</si>
  <si>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</si>
  <si>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</si>
  <si>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</si>
  <si>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</si>
  <si>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</si>
  <si>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</si>
  <si>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</si>
  <si>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</si>
  <si>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</si>
  <si>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</si>
  <si>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</si>
  <si>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</si>
  <si>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</si>
  <si>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</si>
  <si>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</si>
  <si>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</si>
  <si>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</si>
  <si>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</si>
  <si>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</si>
  <si>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</si>
  <si>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</si>
  <si>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</si>
  <si>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</si>
  <si>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</si>
  <si>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</si>
  <si>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</si>
  <si>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</si>
  <si>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</si>
  <si>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</si>
  <si>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</si>
  <si>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</si>
  <si>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</si>
  <si>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</si>
  <si>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</si>
  <si>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</si>
  <si>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</si>
  <si>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</si>
  <si>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</si>
  <si>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</si>
  <si>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</si>
  <si>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</si>
  <si>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</si>
  <si>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</si>
  <si>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</si>
  <si>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</si>
  <si>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</si>
  <si>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</si>
  <si>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</si>
  <si>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</si>
  <si>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</si>
  <si>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</si>
  <si>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</si>
  <si>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</si>
  <si>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</si>
  <si>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</si>
  <si>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</si>
  <si>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</si>
  <si>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</si>
  <si>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</si>
  <si>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</si>
  <si>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</si>
  <si>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</si>
  <si>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</si>
  <si>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</si>
  <si>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</si>
  <si>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</si>
  <si>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</si>
  <si>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</si>
  <si>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</si>
  <si>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</si>
  <si>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</si>
  <si>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</si>
  <si>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</si>
  <si>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</si>
  <si>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</si>
  <si>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</si>
  <si>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</si>
  <si>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</si>
  <si>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</si>
  <si>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</si>
  <si>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</si>
  <si>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</si>
  <si>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</si>
  <si>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</si>
  <si>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</si>
  <si>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</si>
  <si>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</si>
  <si>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</si>
  <si>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</si>
  <si>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</si>
  <si>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</si>
  <si>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</si>
  <si>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</si>
  <si>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</si>
  <si>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</si>
  <si>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</si>
  <si>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</si>
  <si>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</si>
  <si>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</si>
  <si>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</si>
  <si>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</si>
  <si>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</si>
  <si>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</si>
  <si>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</si>
  <si>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</si>
  <si>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</si>
  <si>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</si>
  <si>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</si>
  <si>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</si>
  <si>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</si>
  <si>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</si>
  <si>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</si>
  <si>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</si>
  <si>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</si>
  <si>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</si>
  <si>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</si>
  <si>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</si>
  <si>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</si>
  <si>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</si>
  <si>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</si>
  <si>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</si>
  <si>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</si>
  <si>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</si>
  <si>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</si>
  <si>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</si>
  <si>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</si>
  <si>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</si>
  <si>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</si>
  <si>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</si>
  <si>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</si>
  <si>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</si>
  <si>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</si>
  <si>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</si>
  <si>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</si>
  <si>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</si>
  <si>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</si>
  <si>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</si>
  <si>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</si>
  <si>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</si>
  <si>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</si>
  <si>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</si>
  <si>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</si>
  <si>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</si>
  <si>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</si>
  <si>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</si>
  <si>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</si>
  <si>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</si>
  <si>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</si>
  <si>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</si>
  <si>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</si>
  <si>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</si>
  <si>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</si>
  <si>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</si>
  <si>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</si>
  <si>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</si>
  <si>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</si>
  <si>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</si>
  <si>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</si>
  <si>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</si>
  <si>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</si>
  <si>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</si>
  <si>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</si>
  <si>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</si>
  <si>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</si>
  <si>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</si>
  <si>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</si>
  <si>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</si>
  <si>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</si>
  <si>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</si>
  <si>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</si>
  <si>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</si>
  <si>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</si>
  <si>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</si>
  <si>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</si>
  <si>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</si>
  <si>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</si>
  <si>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</si>
  <si>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</si>
  <si>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</si>
  <si>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</si>
  <si>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</si>
  <si>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</si>
  <si>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</si>
  <si>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</si>
  <si>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</si>
  <si>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</si>
  <si>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</si>
  <si>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</si>
  <si>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</si>
  <si>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</si>
  <si>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</si>
  <si>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</si>
  <si>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</si>
  <si>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</si>
  <si>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</si>
  <si>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</si>
  <si>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</si>
  <si>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</si>
  <si>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</si>
  <si>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</si>
  <si>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</si>
  <si>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</si>
  <si>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</si>
  <si>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</si>
  <si>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</si>
  <si>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</si>
  <si>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</si>
  <si>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</si>
  <si>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</si>
  <si>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</si>
  <si>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</si>
  <si>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</si>
  <si>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</si>
  <si>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</si>
  <si>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</si>
  <si>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</si>
  <si>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</si>
  <si>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</si>
  <si>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</si>
  <si>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</si>
  <si>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</si>
  <si>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</si>
  <si>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</si>
  <si>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</si>
  <si>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</si>
  <si>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</si>
  <si>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</si>
  <si>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</si>
  <si>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</si>
  <si>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</si>
  <si>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</si>
  <si>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</si>
  <si>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</si>
  <si>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</si>
  <si>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</si>
  <si>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</si>
  <si>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</si>
  <si>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</si>
  <si>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</si>
  <si>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</si>
  <si>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</si>
  <si>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</si>
  <si>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</si>
  <si>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</si>
  <si>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</si>
  <si>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</si>
  <si>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</si>
  <si>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</si>
  <si>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</si>
  <si>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</si>
  <si>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</si>
  <si>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</si>
  <si>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</si>
  <si>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</si>
  <si>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</si>
  <si>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</si>
  <si>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</si>
  <si>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</si>
  <si>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</si>
  <si>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</si>
  <si>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</si>
  <si>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</si>
  <si>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</si>
  <si>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</si>
  <si>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</si>
  <si>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</si>
  <si>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</si>
  <si>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</si>
  <si>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</si>
  <si>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</si>
  <si>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</si>
  <si>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</si>
  <si>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</si>
  <si>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</si>
  <si>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</si>
  <si>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</si>
  <si>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</si>
  <si>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</si>
  <si>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</si>
  <si>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</si>
  <si>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</si>
  <si>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</si>
  <si>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</si>
  <si>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</si>
  <si>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</si>
  <si>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</si>
  <si>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</si>
  <si>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</si>
  <si>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</si>
  <si>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</si>
  <si>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</si>
  <si>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</si>
  <si>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</si>
  <si>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</si>
  <si>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</si>
  <si>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</si>
  <si>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</si>
  <si>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</si>
  <si>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</si>
  <si>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</si>
  <si>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</si>
  <si>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</si>
  <si>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</si>
  <si>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</si>
  <si>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</si>
  <si>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</si>
  <si>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</si>
  <si>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</si>
  <si>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</si>
  <si>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</si>
  <si>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</si>
  <si>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</si>
  <si>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</si>
  <si>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</si>
  <si>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</si>
  <si>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</si>
  <si>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</si>
  <si>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</si>
  <si>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</si>
  <si>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</si>
  <si>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</si>
  <si>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</si>
  <si>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</si>
  <si>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</si>
  <si>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</si>
  <si>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</si>
  <si>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</si>
  <si>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</si>
  <si>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</si>
  <si>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</si>
  <si>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</si>
  <si>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</si>
  <si>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</si>
  <si>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</si>
  <si>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</si>
  <si>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</si>
  <si>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</si>
  <si>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</si>
  <si>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</si>
  <si>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</si>
  <si>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</si>
  <si>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</si>
  <si>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</si>
  <si>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</si>
  <si>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</si>
  <si>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</si>
  <si>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</si>
  <si>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</si>
  <si>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</si>
  <si>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</si>
  <si>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</si>
  <si>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</si>
  <si>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</si>
  <si>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</si>
  <si>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</si>
  <si>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</si>
  <si>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</si>
  <si>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</si>
  <si>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</si>
  <si>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</si>
  <si>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</si>
  <si>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</si>
  <si>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</si>
  <si>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</si>
  <si>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</si>
  <si>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</si>
  <si>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</si>
  <si>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</si>
  <si>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</si>
  <si>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</si>
  <si>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</si>
  <si>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</si>
  <si>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</si>
  <si>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</si>
  <si>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</si>
  <si>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</si>
  <si>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</si>
  <si>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</si>
  <si>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</si>
  <si>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</si>
  <si>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</si>
  <si>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</si>
  <si>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</si>
  <si>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</si>
  <si>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</si>
  <si>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</si>
  <si>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</si>
  <si>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</si>
  <si>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</si>
  <si>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</si>
  <si>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</si>
  <si>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</si>
  <si>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</si>
  <si>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</si>
  <si>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</si>
  <si>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</si>
  <si>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</si>
  <si>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</si>
  <si>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</si>
  <si>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</si>
  <si>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</si>
  <si>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</si>
  <si>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</si>
  <si>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</si>
  <si>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</si>
  <si>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</si>
  <si>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</si>
  <si>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</si>
  <si>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</si>
  <si>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</si>
  <si>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</si>
  <si>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</si>
  <si>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</si>
  <si>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</si>
  <si>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</si>
  <si>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</si>
  <si>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</si>
  <si>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</si>
  <si>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</si>
  <si>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</si>
  <si>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</si>
  <si>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</si>
  <si>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</si>
  <si>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</si>
  <si>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</si>
  <si>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</si>
  <si>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</si>
  <si>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</si>
  <si>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</si>
  <si>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</si>
  <si>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</si>
  <si>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</si>
  <si>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</si>
  <si>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</si>
  <si>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</si>
  <si>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</si>
  <si>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</si>
  <si>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</si>
  <si>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</si>
  <si>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</si>
  <si>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</si>
  <si>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</si>
  <si>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</si>
  <si>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</si>
  <si>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</si>
  <si>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</si>
  <si>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</si>
  <si>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</si>
  <si>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</si>
  <si>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</si>
  <si>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</si>
  <si>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</si>
  <si>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</si>
  <si>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</si>
  <si>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</si>
  <si>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</si>
  <si>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</si>
  <si>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</si>
  <si>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</si>
  <si>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</si>
  <si>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</si>
  <si>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</si>
  <si>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</si>
  <si>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</si>
  <si>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</si>
  <si>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</si>
  <si>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</si>
  <si>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</si>
  <si>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</si>
  <si>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</si>
  <si>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</si>
  <si>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</si>
  <si>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</si>
  <si>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</si>
  <si>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</si>
  <si>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</si>
  <si>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</si>
  <si>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</si>
  <si>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</si>
  <si>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</si>
  <si>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</si>
  <si>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</si>
  <si>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</si>
  <si>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</si>
  <si>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</si>
  <si>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</si>
  <si>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</si>
  <si>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</si>
  <si>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</si>
  <si>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</si>
  <si>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</si>
  <si>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</si>
  <si>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</si>
  <si>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</si>
  <si>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</si>
  <si>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</si>
  <si>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</si>
  <si>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</si>
  <si>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</si>
  <si>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</si>
  <si>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</si>
  <si>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</si>
  <si>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</si>
  <si>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</si>
  <si>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</si>
  <si>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</si>
  <si>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</si>
  <si>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</si>
  <si>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</si>
  <si>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</si>
  <si>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</si>
  <si>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</si>
  <si>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</si>
  <si>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</si>
  <si>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</si>
  <si>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</si>
  <si>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</si>
  <si>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</si>
  <si>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</si>
  <si>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</si>
  <si>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</si>
  <si>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</si>
  <si>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</si>
  <si>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</si>
  <si>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</si>
  <si>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</si>
  <si>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</si>
  <si>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</si>
  <si>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</si>
  <si>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</si>
  <si>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</si>
  <si>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</si>
  <si>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</si>
  <si>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</si>
  <si>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</si>
  <si>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</si>
  <si>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</si>
  <si>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</si>
  <si>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</si>
  <si>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</si>
  <si>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</si>
  <si>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</si>
  <si>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</si>
  <si>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</si>
  <si>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</si>
  <si>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</si>
  <si>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</si>
  <si>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</si>
  <si>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</si>
  <si>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</si>
  <si>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</si>
  <si>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</si>
  <si>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</si>
  <si>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</si>
  <si>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</si>
  <si>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</si>
  <si>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</si>
  <si>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</si>
  <si>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</si>
  <si>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</si>
  <si>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</si>
  <si>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</si>
  <si>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</si>
  <si>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</si>
  <si>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</si>
  <si>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</si>
  <si>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</si>
  <si>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</si>
  <si>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</si>
  <si>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</si>
  <si>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</si>
  <si>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</si>
  <si>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</si>
  <si>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</si>
  <si>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</si>
  <si>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</si>
  <si>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</si>
  <si>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</si>
  <si>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</si>
  <si>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</si>
  <si>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</si>
  <si>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</si>
  <si>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</si>
  <si>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</si>
  <si>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</si>
  <si>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</si>
  <si>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</si>
  <si>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</si>
  <si>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</si>
  <si>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</si>
  <si>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</si>
  <si>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</si>
  <si>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</si>
  <si>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</si>
  <si>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</si>
  <si>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</si>
  <si>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</si>
  <si>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</si>
  <si>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</si>
  <si>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</si>
  <si>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</si>
  <si>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</si>
  <si>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</si>
  <si>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</si>
  <si>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</si>
  <si>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</si>
  <si>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</si>
  <si>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</si>
  <si>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</si>
  <si>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</si>
  <si>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</si>
  <si>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</si>
  <si>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</si>
  <si>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</si>
  <si>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</si>
  <si>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</si>
  <si>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</si>
  <si>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</si>
  <si>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</si>
  <si>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</si>
  <si>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</si>
  <si>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</si>
  <si>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</si>
  <si>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</si>
  <si>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</si>
  <si>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</si>
  <si>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</si>
  <si>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</si>
  <si>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</si>
  <si>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</si>
  <si>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</si>
  <si>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</si>
  <si>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</si>
  <si>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</si>
  <si>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</si>
  <si>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</si>
  <si>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</si>
  <si>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</si>
  <si>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</si>
  <si>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</si>
  <si>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</si>
  <si>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</si>
  <si>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</si>
  <si>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</si>
  <si>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</si>
  <si>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</si>
  <si>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</si>
  <si>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</si>
  <si>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</si>
  <si>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</si>
  <si>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</si>
  <si>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</si>
  <si>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</si>
  <si>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</si>
  <si>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</si>
  <si>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</si>
  <si>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</si>
  <si>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</si>
  <si>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</si>
  <si>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</si>
  <si>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</si>
  <si>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</si>
  <si>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</si>
  <si>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</si>
  <si>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</si>
  <si>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</si>
  <si>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</si>
  <si>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</si>
  <si>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</si>
  <si>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</si>
  <si>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</si>
  <si>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</si>
  <si>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</si>
  <si>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</si>
  <si>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</si>
  <si>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</si>
  <si>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</si>
  <si>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</si>
  <si>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</si>
  <si>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</si>
  <si>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</si>
  <si>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</si>
  <si>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</si>
  <si>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</si>
  <si>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</si>
  <si>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</si>
  <si>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</si>
  <si>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</si>
  <si>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</si>
  <si>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</si>
  <si>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</si>
  <si>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</si>
  <si>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</si>
  <si>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</si>
  <si>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</si>
  <si>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</si>
  <si>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</si>
  <si>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</si>
  <si>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</si>
  <si>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</si>
  <si>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</si>
  <si>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</si>
  <si>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</si>
  <si>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</si>
  <si>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</si>
  <si>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</si>
  <si>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</si>
  <si>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</si>
  <si>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</si>
  <si>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</si>
  <si>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</si>
  <si>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</si>
  <si>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</si>
  <si>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</si>
  <si>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</si>
  <si>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</si>
  <si>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</si>
  <si>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</si>
  <si>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</si>
  <si>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</si>
  <si>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</si>
  <si>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</si>
  <si>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</si>
  <si>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</si>
  <si>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</si>
  <si>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</si>
  <si>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</si>
  <si>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</si>
  <si>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</si>
  <si>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</si>
  <si>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</si>
  <si>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</si>
  <si>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</si>
  <si>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</si>
  <si>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</si>
  <si>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</si>
  <si>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</si>
  <si>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</si>
  <si>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</si>
  <si>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</si>
  <si>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</si>
  <si>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</si>
  <si>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</si>
  <si>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</si>
  <si>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</si>
  <si>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</si>
  <si>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</si>
  <si>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</si>
  <si>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</si>
  <si>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</si>
  <si>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</si>
  <si>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</si>
  <si>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</si>
  <si>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</si>
  <si>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</si>
  <si>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</si>
  <si>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</si>
  <si>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</si>
  <si>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</si>
  <si>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</si>
  <si>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</si>
  <si>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</si>
  <si>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</si>
  <si>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</si>
  <si>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</si>
  <si>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</si>
  <si>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</si>
  <si>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</si>
  <si>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</si>
  <si>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</si>
  <si>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</si>
  <si>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</si>
  <si>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</si>
  <si>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</si>
  <si>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</si>
  <si>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</si>
  <si>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</si>
  <si>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</si>
  <si>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</si>
  <si>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</si>
  <si>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</si>
  <si>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</si>
  <si>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</si>
  <si>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</si>
  <si>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</si>
  <si>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</si>
  <si>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</si>
  <si>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</si>
  <si>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</si>
  <si>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</si>
  <si>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</si>
  <si>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</si>
  <si>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</si>
  <si>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</si>
  <si>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</si>
  <si>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</si>
  <si>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</si>
  <si>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</si>
  <si>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</si>
  <si>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</si>
  <si>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</si>
  <si>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</si>
  <si>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</si>
  <si>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</si>
  <si>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</si>
  <si>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</si>
  <si>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</si>
  <si>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</si>
  <si>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</si>
  <si>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</si>
  <si>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</si>
  <si>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</si>
  <si>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</si>
  <si>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</si>
  <si>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</si>
  <si>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</si>
  <si>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</si>
  <si>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</si>
  <si>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</si>
  <si>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</si>
  <si>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</si>
  <si>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</si>
  <si>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</si>
  <si>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</si>
  <si>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</si>
  <si>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</si>
  <si>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</si>
  <si>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</si>
  <si>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</si>
  <si>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</si>
  <si>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</si>
  <si>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</si>
  <si>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</si>
  <si>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</si>
  <si>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</si>
  <si>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</si>
  <si>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</si>
  <si>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</si>
  <si>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</si>
  <si>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</si>
  <si>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</si>
  <si>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</si>
  <si>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</si>
  <si>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</si>
  <si>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</si>
  <si>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</si>
  <si>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</si>
  <si>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</si>
  <si>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</si>
  <si>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</si>
  <si>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</si>
  <si>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</si>
  <si>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</si>
  <si>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</si>
  <si>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</si>
  <si>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</si>
  <si>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</si>
  <si>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</si>
  <si>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</si>
  <si>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</si>
  <si>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</si>
  <si>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</si>
  <si>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</si>
  <si>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</si>
  <si>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</si>
  <si>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</si>
  <si>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</si>
  <si>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</si>
  <si>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</si>
  <si>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</si>
  <si>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</si>
  <si>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</si>
  <si>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</si>
  <si>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</si>
  <si>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</si>
  <si>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</si>
  <si>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</si>
  <si>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</si>
  <si>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</si>
  <si>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</si>
  <si>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</si>
  <si>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</si>
  <si>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</si>
  <si>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</si>
  <si>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</si>
  <si>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</si>
  <si>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</si>
  <si>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</si>
  <si>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</si>
  <si>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</si>
  <si>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</si>
  <si>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</si>
  <si>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</si>
  <si>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</si>
  <si>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</si>
  <si>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</si>
  <si>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</si>
  <si>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</si>
  <si>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</si>
  <si>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</si>
  <si>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</si>
  <si>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</si>
  <si>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</si>
  <si>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</si>
  <si>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</si>
  <si>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</si>
  <si>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</si>
  <si>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</si>
  <si>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</si>
  <si>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</si>
  <si>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</si>
  <si>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</si>
  <si>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</si>
  <si>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</si>
  <si>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</si>
  <si>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</si>
  <si>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</si>
  <si>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</si>
  <si>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</si>
  <si>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</si>
  <si>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</si>
  <si>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</si>
  <si>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</si>
  <si>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</si>
  <si>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</si>
  <si>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</si>
  <si>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</si>
  <si>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</si>
  <si>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</si>
  <si>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</si>
  <si>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</si>
  <si>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</si>
  <si>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</si>
  <si>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</si>
  <si>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</si>
  <si>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</si>
  <si>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</si>
  <si>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</si>
  <si>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</si>
  <si>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</si>
  <si>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</si>
  <si>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</si>
  <si>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</si>
  <si>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</si>
  <si>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</si>
  <si>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</si>
  <si>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</si>
  <si>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</si>
  <si>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</si>
  <si>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</si>
  <si>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</si>
  <si>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</si>
  <si>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</si>
  <si>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</si>
  <si>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</si>
  <si>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</si>
  <si>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</si>
  <si>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</si>
  <si>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</si>
  <si>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</si>
  <si>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</si>
  <si>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</si>
  <si>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</si>
  <si>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</si>
  <si>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</si>
  <si>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</si>
  <si>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</si>
  <si>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</si>
  <si>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</si>
  <si>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</si>
  <si>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</si>
  <si>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</si>
  <si>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</si>
  <si>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</si>
  <si>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</si>
  <si>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</si>
  <si>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</si>
  <si>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</si>
  <si>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</si>
  <si>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</si>
  <si>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</si>
  <si>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</si>
  <si>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</si>
  <si>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</si>
  <si>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</si>
  <si>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</si>
  <si>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</si>
  <si>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</si>
  <si>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</si>
  <si>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</si>
  <si>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</si>
  <si>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</si>
  <si>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</si>
  <si>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</si>
  <si>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</si>
  <si>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</si>
  <si>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</si>
  <si>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</si>
  <si>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</si>
  <si>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</si>
  <si>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</si>
  <si>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</si>
  <si>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</si>
  <si>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</si>
  <si>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</si>
  <si>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</si>
  <si>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</si>
  <si>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</si>
  <si>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</si>
  <si>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</si>
  <si>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</si>
  <si>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</si>
  <si>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</si>
  <si>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</si>
  <si>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</si>
  <si>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</si>
  <si>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</si>
  <si>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</si>
  <si>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</si>
  <si>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</si>
  <si>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</si>
  <si>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</si>
  <si>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</si>
  <si>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</si>
  <si>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</si>
  <si>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</si>
  <si>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</si>
  <si>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</si>
  <si>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</si>
  <si>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</si>
  <si>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</si>
  <si>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</si>
  <si>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</si>
  <si>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</si>
  <si>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</si>
  <si>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</si>
  <si>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</si>
  <si>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</si>
  <si>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</si>
  <si>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</si>
  <si>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</si>
  <si>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</si>
  <si>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</si>
  <si>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</si>
  <si>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</si>
  <si>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</si>
  <si>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</si>
  <si>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</si>
  <si>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</si>
  <si>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</si>
  <si>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</si>
  <si>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</si>
  <si>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</si>
  <si>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</si>
  <si>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</si>
  <si>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</si>
  <si>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</si>
  <si>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</si>
  <si>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</si>
  <si>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</si>
  <si>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</si>
  <si>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</si>
  <si>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</si>
  <si>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</si>
  <si>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</si>
  <si>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</si>
  <si>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</si>
  <si>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</si>
  <si>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</si>
  <si>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</si>
  <si>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</si>
  <si>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</si>
  <si>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</si>
  <si>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</si>
  <si>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</si>
  <si>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</si>
  <si>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</si>
  <si>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</si>
  <si>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</si>
  <si>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</si>
  <si>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</si>
  <si>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</si>
  <si>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</si>
  <si>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</si>
  <si>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</si>
  <si>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</si>
  <si>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</si>
  <si>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</si>
  <si>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</si>
  <si>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</si>
  <si>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</si>
  <si>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</si>
  <si>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</si>
  <si>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</si>
  <si>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</si>
  <si>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</si>
  <si>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</si>
  <si>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</si>
  <si>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</si>
  <si>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</si>
  <si>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</si>
  <si>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</si>
  <si>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</si>
  <si>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</si>
  <si>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</si>
  <si>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</si>
  <si>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</si>
  <si>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</si>
  <si>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</si>
  <si>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</si>
  <si>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</si>
  <si>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</si>
  <si>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</si>
  <si>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</si>
  <si>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</si>
  <si>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</si>
  <si>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</si>
  <si>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</si>
  <si>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</si>
  <si>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</si>
  <si>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</si>
  <si>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</si>
  <si>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</si>
  <si>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</si>
  <si>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</si>
  <si>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</si>
  <si>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</si>
  <si>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</si>
  <si>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</si>
  <si>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</si>
  <si>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</si>
  <si>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</si>
  <si>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</si>
  <si>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</si>
  <si>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</si>
  <si>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</si>
  <si>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</si>
  <si>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</si>
  <si>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</si>
  <si>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</si>
  <si>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</si>
  <si>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</si>
  <si>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</si>
  <si>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</si>
  <si>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</si>
  <si>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</si>
  <si>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</si>
  <si>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</si>
  <si>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</si>
  <si>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</si>
  <si>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</si>
  <si>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</si>
  <si>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</si>
  <si>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</si>
  <si>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</si>
  <si>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</si>
  <si>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</si>
  <si>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</si>
  <si>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</si>
  <si>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</si>
  <si>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</si>
  <si>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</si>
  <si>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</si>
  <si>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</si>
  <si>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</si>
  <si>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</si>
  <si>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</si>
  <si>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</si>
  <si>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</si>
  <si>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</si>
  <si>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</si>
  <si>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</si>
  <si>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</si>
  <si>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</si>
  <si>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</si>
  <si>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</si>
  <si>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</si>
  <si>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</si>
  <si>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</si>
  <si>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</si>
  <si>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</si>
  <si>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</si>
  <si>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</si>
  <si>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</si>
  <si>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</si>
  <si>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</si>
  <si>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</si>
  <si>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</si>
  <si>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</si>
  <si>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</si>
  <si>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</si>
  <si>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</si>
  <si>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</si>
  <si>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</si>
  <si>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</si>
  <si>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</si>
  <si>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</si>
  <si>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</si>
  <si>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</si>
  <si>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</si>
  <si>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</si>
  <si>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</si>
  <si>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</si>
  <si>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</si>
  <si>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</si>
  <si>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</si>
  <si>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</si>
  <si>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</si>
  <si>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</si>
  <si>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</si>
  <si>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</si>
  <si>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</si>
  <si>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</si>
  <si>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</si>
  <si>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</si>
  <si>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</si>
  <si>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</si>
  <si>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</si>
  <si>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</si>
  <si>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</si>
  <si>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</si>
  <si>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</si>
  <si>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</si>
  <si>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</si>
  <si>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</si>
  <si>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</si>
  <si>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</si>
  <si>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</si>
  <si>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</si>
  <si>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</si>
  <si>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</si>
  <si>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</si>
  <si>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</si>
  <si>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</si>
  <si>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</si>
  <si>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</si>
  <si>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</si>
  <si>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</si>
  <si>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</si>
  <si>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</si>
  <si>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</si>
  <si>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</si>
  <si>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</si>
  <si>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</si>
  <si>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</si>
  <si>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</si>
  <si>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</si>
  <si>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</si>
  <si>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</si>
  <si>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</si>
  <si>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</si>
  <si>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</si>
  <si>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</si>
  <si>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</si>
  <si>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</si>
  <si>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</si>
  <si>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</si>
  <si>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</si>
  <si>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</si>
  <si>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</si>
  <si>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</si>
  <si>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</si>
  <si>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</si>
  <si>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</si>
  <si>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</si>
  <si>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</si>
  <si>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</si>
  <si>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</si>
  <si>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</si>
  <si>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</si>
  <si>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</si>
  <si>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</si>
  <si>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</si>
  <si>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</si>
  <si>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</si>
  <si>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</si>
  <si>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</si>
  <si>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</si>
  <si>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</si>
  <si>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</si>
  <si>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</si>
  <si>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</si>
  <si>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</si>
  <si>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</si>
  <si>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</si>
  <si>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</si>
  <si>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</si>
  <si>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</si>
  <si>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</si>
  <si>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</si>
  <si>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</si>
  <si>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</si>
  <si>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</si>
  <si>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</si>
  <si>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</si>
  <si>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</si>
  <si>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</si>
  <si>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</si>
  <si>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</si>
  <si>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</si>
  <si>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</si>
  <si>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</si>
  <si>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</si>
  <si>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</si>
  <si>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</si>
  <si>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</si>
  <si>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</si>
  <si>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</si>
  <si>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</si>
  <si>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</si>
  <si>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</si>
  <si>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</si>
  <si>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</si>
  <si>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</si>
  <si>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</si>
  <si>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</si>
  <si>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</si>
  <si>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</si>
  <si>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</si>
  <si>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</si>
  <si>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</si>
  <si>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</si>
  <si>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</si>
  <si>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</si>
  <si>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</si>
  <si>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</si>
  <si>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</si>
  <si>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</si>
  <si>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</si>
  <si>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</si>
  <si>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</si>
  <si>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</si>
  <si>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</si>
  <si>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</si>
  <si>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</si>
  <si>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</si>
  <si>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</si>
  <si>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</si>
  <si>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</si>
  <si>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</si>
  <si>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</si>
  <si>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</si>
  <si>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</si>
  <si>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</si>
  <si>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</si>
  <si>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</si>
  <si>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</si>
  <si>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</si>
  <si>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</si>
  <si>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</si>
  <si>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</si>
  <si>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</si>
  <si>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</si>
  <si>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</si>
  <si>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</si>
  <si>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</si>
  <si>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</si>
  <si>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</si>
  <si>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</si>
  <si>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</si>
  <si>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</si>
  <si>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</si>
  <si>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</si>
  <si>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</si>
  <si>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</si>
  <si>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</si>
  <si>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</si>
  <si>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</si>
  <si>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</si>
  <si>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</si>
  <si>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</si>
  <si>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</si>
  <si>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</si>
  <si>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</si>
  <si>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</si>
  <si>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</si>
  <si>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</si>
  <si>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</si>
  <si>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</si>
  <si>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</si>
  <si>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</si>
  <si>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</si>
  <si>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</si>
  <si>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</si>
  <si>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</si>
  <si>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</si>
  <si>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</si>
  <si>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</si>
  <si>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</si>
  <si>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</si>
  <si>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</si>
  <si>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</si>
  <si>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</si>
  <si>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</si>
  <si>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</si>
  <si>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</si>
  <si>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</si>
  <si>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</si>
  <si>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</si>
  <si>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</si>
  <si>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</si>
  <si>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</si>
  <si>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</si>
  <si>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</si>
  <si>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</si>
  <si>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</si>
  <si>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</si>
  <si>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</si>
  <si>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</si>
  <si>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</si>
  <si>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</si>
  <si>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</si>
  <si>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</si>
  <si>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</si>
  <si>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</si>
  <si>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</si>
  <si>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</si>
  <si>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</si>
  <si>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</si>
  <si>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</si>
  <si>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</si>
  <si>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</si>
  <si>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</si>
  <si>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</si>
  <si>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</si>
  <si>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</si>
  <si>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</si>
  <si>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</si>
  <si>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</si>
  <si>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</si>
  <si>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</si>
  <si>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</si>
  <si>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</si>
  <si>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</si>
  <si>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</si>
  <si>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</si>
  <si>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</si>
  <si>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</si>
  <si>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</si>
  <si>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</si>
  <si>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</si>
  <si>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</si>
  <si>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</si>
  <si>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</si>
  <si>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</si>
  <si>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</si>
  <si>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</si>
  <si>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</si>
  <si>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</si>
  <si>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</si>
  <si>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</si>
  <si>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</si>
  <si>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</si>
  <si>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</si>
  <si>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</si>
  <si>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</si>
  <si>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</si>
  <si>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</si>
  <si>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</si>
  <si>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</si>
  <si>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</si>
  <si>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</si>
  <si>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</si>
  <si>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</si>
  <si>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</si>
  <si>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</si>
  <si>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</si>
  <si>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</si>
  <si>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</si>
  <si>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</si>
  <si>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</si>
  <si>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</si>
  <si>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</si>
  <si>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</si>
  <si>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</si>
  <si>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</si>
  <si>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</si>
  <si>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</si>
  <si>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</si>
  <si>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</si>
  <si>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</si>
  <si>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</si>
  <si>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</si>
  <si>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</si>
  <si>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</si>
  <si>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</si>
  <si>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</si>
  <si>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</si>
  <si>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</si>
  <si>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</si>
  <si>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</si>
  <si>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</si>
  <si>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</si>
  <si>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</si>
  <si>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</si>
  <si>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</si>
  <si>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</si>
  <si>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</si>
  <si>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</si>
  <si>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</si>
  <si>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</si>
  <si>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</si>
  <si>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</si>
  <si>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</si>
  <si>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</si>
  <si>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</si>
  <si>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</si>
  <si>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</si>
  <si>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</si>
  <si>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</si>
  <si>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</si>
  <si>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</si>
  <si>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</si>
  <si>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</si>
  <si>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</si>
  <si>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</si>
  <si>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</si>
  <si>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</si>
  <si>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</si>
  <si>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</si>
  <si>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</si>
  <si>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</si>
  <si>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</si>
  <si>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</si>
  <si>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</si>
  <si>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</si>
  <si>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</si>
  <si>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</si>
  <si>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</si>
  <si>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</si>
  <si>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</si>
  <si>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</si>
  <si>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</si>
  <si>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</si>
  <si>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</si>
  <si>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</si>
  <si>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</si>
  <si>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</si>
  <si>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</si>
  <si>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</si>
  <si>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</si>
  <si>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</si>
  <si>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</si>
  <si>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</si>
  <si>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</si>
  <si>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</si>
  <si>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</si>
  <si>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</si>
  <si>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</si>
  <si>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</si>
  <si>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</si>
  <si>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</si>
  <si>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</si>
  <si>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</si>
  <si>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</si>
  <si>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</si>
  <si>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</si>
  <si>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</si>
  <si>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</si>
  <si>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</si>
  <si>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</si>
  <si>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</si>
  <si>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</si>
  <si>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</si>
  <si>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</si>
  <si>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</si>
  <si>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</si>
  <si>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</si>
  <si>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</si>
  <si>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</si>
  <si>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</si>
  <si>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</si>
  <si>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</si>
  <si>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</si>
  <si>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</si>
  <si>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</si>
  <si>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</si>
  <si>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</si>
  <si>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</si>
  <si>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</si>
  <si>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</si>
  <si>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</si>
  <si>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</si>
  <si>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</si>
  <si>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</si>
  <si>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</si>
  <si>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</si>
  <si>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</si>
  <si>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</si>
  <si>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</si>
  <si>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</si>
  <si>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</si>
  <si>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</si>
  <si>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</si>
  <si>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</si>
  <si>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</si>
  <si>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</si>
  <si>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</si>
  <si>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</si>
  <si>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</si>
  <si>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</si>
  <si>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</si>
  <si>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</si>
  <si>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</si>
  <si>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</si>
  <si>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</si>
  <si>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</si>
  <si>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</si>
  <si>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</si>
  <si>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</si>
  <si>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</si>
  <si>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</si>
  <si>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</si>
  <si>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</si>
  <si>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</si>
  <si>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</si>
  <si>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</si>
  <si>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</si>
  <si>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</si>
  <si>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</si>
  <si>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</si>
  <si>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</si>
  <si>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</si>
  <si>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</si>
  <si>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</si>
  <si>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</si>
  <si>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</si>
  <si>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</si>
  <si>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</si>
  <si>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</si>
  <si>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</si>
  <si>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</si>
  <si>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</si>
  <si>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</si>
  <si>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</si>
  <si>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</si>
  <si>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</si>
  <si>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</si>
  <si>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</si>
  <si>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</si>
  <si>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</si>
  <si>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</si>
  <si>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</si>
  <si>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</si>
  <si>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</si>
  <si>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</si>
  <si>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</si>
  <si>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</si>
  <si>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</si>
  <si>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</si>
  <si>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</si>
  <si>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</si>
  <si>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</si>
  <si>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</si>
  <si>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</si>
  <si>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</si>
  <si>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</si>
  <si>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</si>
  <si>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</si>
  <si>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</si>
  <si>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</si>
  <si>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</si>
  <si>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</si>
  <si>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</si>
  <si>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</si>
  <si>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</si>
  <si>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</si>
  <si>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</si>
  <si>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</si>
  <si>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</si>
  <si>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</si>
  <si>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</si>
  <si>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</si>
  <si>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</si>
  <si>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</si>
  <si>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</si>
  <si>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</si>
  <si>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</si>
  <si>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</si>
  <si>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</si>
  <si>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</si>
  <si>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</si>
  <si>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</si>
  <si>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</si>
  <si>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</si>
  <si>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</si>
  <si>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</si>
  <si>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</si>
  <si>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</si>
  <si>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</si>
  <si>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</si>
  <si>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</si>
  <si>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</si>
  <si>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</si>
  <si>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</si>
  <si>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</si>
  <si>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</si>
  <si>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</si>
  <si>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</si>
  <si>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</si>
  <si>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</si>
  <si>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</si>
  <si>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</si>
  <si>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</si>
  <si>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</si>
  <si>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</si>
  <si>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</si>
  <si>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</si>
  <si>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</si>
  <si>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</si>
  <si>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</si>
  <si>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</si>
  <si>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</si>
  <si>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</si>
  <si>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</si>
  <si>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</si>
  <si>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</si>
  <si>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</si>
  <si>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</si>
  <si>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</si>
  <si>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</si>
  <si>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</si>
  <si>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</si>
  <si>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</si>
  <si>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</si>
  <si>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</si>
  <si>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</si>
  <si>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</si>
  <si>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</si>
  <si>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</si>
  <si>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</si>
  <si>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</si>
  <si>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</si>
  <si>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</si>
  <si>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</si>
  <si>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</si>
  <si>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</si>
  <si>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</si>
  <si>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</si>
  <si>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</si>
  <si>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</si>
  <si>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</si>
  <si>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</si>
  <si>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</si>
  <si>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</si>
  <si>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</si>
  <si>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</si>
  <si>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</si>
  <si>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</si>
  <si>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</si>
  <si>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</si>
  <si>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</si>
  <si>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</si>
  <si>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</si>
  <si>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</si>
  <si>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</si>
  <si>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</si>
  <si>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</si>
  <si>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</si>
  <si>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</si>
  <si>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</si>
  <si>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</si>
  <si>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</si>
  <si>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</si>
  <si>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</si>
  <si>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</si>
  <si>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</si>
  <si>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</si>
  <si>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</si>
  <si>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</si>
  <si>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</si>
  <si>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</si>
  <si>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</si>
  <si>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</si>
  <si>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</si>
  <si>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</si>
  <si>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</si>
  <si>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</si>
  <si>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</si>
  <si>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</si>
  <si>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</si>
  <si>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</si>
  <si>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</si>
  <si>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</si>
  <si>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</si>
  <si>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</si>
  <si>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</si>
  <si>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</si>
  <si>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</si>
  <si>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</si>
  <si>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</si>
  <si>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</si>
  <si>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</si>
  <si>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</si>
  <si>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</si>
  <si>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</si>
  <si>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</si>
  <si>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</si>
  <si>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</si>
  <si>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</si>
  <si>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</si>
  <si>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</si>
  <si>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</si>
  <si>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</si>
  <si>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</si>
  <si>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</si>
  <si>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</si>
  <si>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</si>
  <si>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</si>
  <si>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</si>
  <si>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</si>
  <si>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</si>
  <si>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</si>
  <si>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</si>
  <si>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</si>
  <si>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</si>
  <si>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</si>
  <si>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</si>
  <si>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</si>
  <si>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</si>
  <si>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</si>
  <si>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</si>
  <si>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</si>
  <si>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</si>
  <si>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</si>
  <si>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</si>
  <si>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</si>
  <si>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</si>
  <si>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</si>
  <si>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</si>
  <si>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</si>
  <si>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</si>
  <si>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</si>
  <si>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</si>
  <si>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</si>
  <si>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</si>
  <si>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</si>
  <si>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</si>
  <si>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</si>
  <si>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</si>
  <si>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</si>
  <si>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</si>
  <si>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</si>
  <si>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</si>
  <si>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</si>
  <si>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</si>
  <si>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</si>
  <si>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</si>
  <si>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</si>
  <si>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</si>
  <si>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</si>
  <si>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</si>
  <si>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</si>
  <si>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</si>
  <si>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</si>
  <si>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</si>
  <si>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</si>
  <si>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</si>
  <si>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</si>
  <si>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</si>
  <si>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</si>
  <si>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</si>
  <si>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</si>
  <si>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</si>
  <si>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</si>
  <si>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</si>
  <si>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</si>
  <si>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</si>
  <si>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</si>
  <si>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</si>
  <si>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</si>
  <si>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</si>
  <si>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</si>
  <si>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</si>
  <si>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</si>
  <si>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</si>
  <si>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</si>
  <si>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</si>
  <si>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</si>
  <si>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</si>
  <si>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</si>
  <si>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</si>
  <si>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</si>
  <si>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</si>
  <si>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</si>
  <si>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</si>
  <si>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</si>
  <si>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</si>
  <si>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</si>
  <si>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</si>
  <si>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</si>
  <si>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</si>
  <si>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</si>
  <si>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</si>
  <si>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</si>
  <si>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</si>
  <si>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</si>
  <si>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</si>
  <si>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</si>
  <si>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</si>
  <si>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</si>
  <si>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</si>
  <si>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</si>
  <si>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</si>
  <si>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</si>
  <si>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</si>
  <si>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</si>
  <si>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</si>
  <si>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</si>
  <si>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</si>
  <si>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</si>
  <si>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</si>
  <si>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</si>
  <si>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</si>
  <si>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</si>
  <si>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</si>
  <si>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</si>
  <si>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</si>
  <si>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</si>
  <si>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</si>
  <si>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</si>
  <si>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</si>
  <si>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</si>
  <si>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</si>
  <si>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</si>
  <si>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</si>
  <si>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</si>
  <si>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</si>
  <si>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</si>
  <si>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</si>
  <si>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</si>
  <si>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</si>
  <si>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</si>
  <si>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</si>
  <si>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</si>
  <si>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</si>
  <si>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</si>
  <si>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</si>
  <si>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</si>
  <si>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</si>
  <si>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</si>
  <si>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</si>
  <si>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</si>
  <si>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</si>
  <si>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</si>
  <si>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</si>
  <si>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</si>
  <si>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</si>
  <si>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</si>
  <si>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</si>
  <si>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</si>
  <si>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</si>
  <si>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</si>
  <si>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</si>
  <si>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</si>
  <si>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</si>
  <si>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</si>
  <si>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</si>
  <si>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</si>
  <si>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</si>
  <si>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</si>
  <si>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</si>
  <si>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</si>
  <si>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</si>
  <si>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</si>
  <si>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</si>
  <si>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</si>
  <si>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</si>
  <si>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</si>
  <si>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</si>
  <si>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</si>
  <si>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</si>
  <si>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</si>
  <si>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</si>
  <si>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</si>
  <si>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</si>
  <si>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</si>
  <si>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</si>
  <si>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</si>
  <si>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</si>
  <si>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</si>
  <si>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</si>
  <si>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</si>
  <si>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</si>
  <si>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</si>
  <si>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</si>
  <si>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</si>
  <si>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</si>
  <si>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</si>
  <si>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</si>
  <si>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</si>
  <si>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</si>
  <si>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</si>
  <si>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</si>
  <si>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</si>
  <si>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</si>
  <si>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</si>
  <si>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</si>
  <si>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</si>
  <si>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</si>
  <si>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</si>
  <si>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</si>
  <si>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</si>
  <si>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</si>
  <si>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</si>
  <si>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</si>
  <si>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</si>
  <si>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</si>
  <si>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</si>
  <si>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</si>
  <si>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</si>
  <si>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</si>
  <si>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</si>
  <si>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</si>
  <si>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</si>
  <si>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</si>
  <si>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</si>
  <si>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</si>
  <si>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</si>
  <si>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</si>
  <si>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</si>
  <si>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</si>
  <si>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</si>
  <si>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</si>
  <si>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</si>
  <si>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</si>
  <si>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</si>
  <si>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</si>
  <si>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</si>
  <si>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</si>
  <si>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</si>
  <si>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</si>
  <si>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</si>
  <si>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</si>
  <si>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</si>
  <si>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</si>
  <si>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</si>
  <si>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</si>
  <si>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</si>
  <si>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</si>
  <si>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</si>
  <si>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</si>
  <si>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</si>
  <si>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</si>
  <si>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</si>
  <si>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</si>
  <si>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</si>
  <si>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</si>
  <si>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</si>
  <si>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</si>
  <si>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</si>
  <si>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</si>
  <si>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</si>
  <si>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</si>
  <si>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</si>
  <si>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</si>
  <si>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</si>
  <si>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</si>
  <si>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</si>
  <si>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</si>
  <si>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</si>
  <si>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</si>
  <si>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</si>
  <si>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</si>
  <si>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</si>
  <si>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</si>
  <si>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</si>
  <si>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</si>
  <si>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</si>
  <si>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</si>
  <si>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</si>
  <si>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</si>
  <si>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</si>
  <si>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</si>
  <si>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</si>
  <si>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</si>
  <si>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</si>
  <si>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</si>
  <si>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</si>
  <si>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</si>
  <si>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</si>
  <si>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</si>
  <si>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</si>
  <si>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</si>
  <si>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</si>
  <si>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</si>
  <si>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</si>
  <si>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</si>
  <si>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</si>
  <si>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</si>
  <si>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</si>
  <si>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</si>
  <si>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</si>
  <si>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</si>
  <si>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</si>
  <si>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</si>
  <si>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</si>
  <si>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</si>
  <si>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</si>
  <si>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</si>
  <si>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</si>
  <si>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</si>
  <si>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</si>
  <si>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</si>
  <si>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</si>
  <si>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</si>
  <si>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</si>
  <si>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</si>
  <si>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</si>
  <si>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</si>
  <si>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</si>
  <si>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</si>
  <si>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</si>
  <si>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</si>
  <si>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</si>
  <si>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</si>
  <si>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</si>
  <si>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</si>
  <si>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</si>
  <si>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</si>
  <si>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</si>
  <si>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</si>
  <si>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</si>
  <si>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</si>
  <si>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</si>
  <si>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</si>
  <si>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</si>
  <si>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</si>
  <si>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</si>
  <si>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</si>
  <si>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</si>
  <si>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</si>
  <si>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</si>
  <si>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</si>
  <si>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</si>
  <si>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</si>
  <si>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</si>
  <si>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</si>
  <si>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</si>
  <si>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</si>
  <si>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</si>
  <si>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</si>
  <si>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</si>
  <si>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</si>
  <si>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</si>
  <si>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</si>
  <si>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</si>
  <si>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</si>
  <si>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</si>
  <si>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</si>
  <si>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</si>
  <si>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</si>
  <si>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</si>
  <si>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</si>
  <si>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</si>
  <si>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</si>
  <si>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</si>
  <si>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</si>
  <si>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</si>
  <si>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</si>
  <si>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</si>
  <si>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</si>
  <si>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</si>
  <si>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</si>
  <si>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</si>
  <si>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</si>
  <si>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</si>
  <si>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</si>
  <si>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</si>
  <si>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</si>
  <si>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</si>
  <si>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</si>
  <si>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</si>
  <si>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</si>
  <si>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</si>
  <si>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</si>
  <si>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</si>
  <si>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</si>
  <si>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</si>
  <si>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</si>
  <si>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</si>
  <si>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</si>
  <si>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</si>
  <si>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</si>
  <si>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</si>
  <si>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</si>
  <si>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</si>
  <si>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</si>
  <si>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</si>
  <si>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</si>
  <si>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</si>
  <si>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</si>
  <si>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</si>
  <si>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</si>
  <si>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</si>
  <si>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</si>
  <si>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</si>
  <si>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</si>
  <si>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</si>
  <si>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</si>
  <si>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</si>
  <si>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</si>
  <si>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</si>
  <si>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</si>
  <si>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</si>
  <si>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</si>
  <si>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</si>
  <si>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</si>
  <si>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</si>
  <si>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</si>
  <si>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</si>
  <si>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</si>
  <si>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</si>
  <si>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</si>
  <si>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</si>
  <si>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</si>
  <si>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</si>
  <si>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</si>
  <si>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</si>
  <si>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</si>
  <si>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</si>
  <si>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</si>
  <si>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</si>
  <si>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</si>
  <si>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</si>
  <si>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</si>
  <si>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</si>
  <si>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</si>
  <si>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</si>
  <si>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</si>
  <si>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</si>
  <si>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</si>
  <si>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</si>
  <si>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</si>
  <si>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</si>
  <si>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</si>
  <si>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</si>
  <si>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</si>
  <si>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</si>
  <si>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</si>
  <si>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</si>
  <si>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</si>
  <si>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</si>
  <si>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</si>
  <si>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</si>
  <si>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</si>
  <si>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</si>
  <si>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</si>
  <si>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</si>
  <si>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</si>
  <si>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</si>
  <si>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</si>
  <si>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</si>
  <si>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</si>
  <si>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</si>
  <si>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</si>
  <si>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</si>
  <si>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</si>
  <si>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</si>
  <si>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</si>
  <si>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</si>
  <si>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</si>
  <si>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</si>
  <si>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</si>
  <si>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</si>
  <si>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</si>
  <si>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</si>
  <si>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</si>
  <si>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</si>
  <si>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</si>
  <si>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</si>
  <si>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</si>
  <si>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</si>
  <si>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</si>
  <si>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</si>
  <si>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</si>
  <si>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</si>
  <si>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</si>
  <si>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</si>
  <si>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</si>
  <si>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</si>
  <si>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</si>
  <si>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</si>
  <si>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</si>
  <si>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</si>
  <si>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</si>
  <si>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</si>
  <si>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</si>
  <si>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</si>
  <si>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</si>
  <si>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</si>
  <si>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</si>
  <si>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</si>
  <si>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</si>
  <si>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</si>
  <si>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</si>
  <si>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</si>
  <si>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</si>
  <si>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</si>
  <si>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</si>
  <si>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</si>
  <si>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</si>
  <si>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</si>
  <si>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</si>
  <si>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</si>
  <si>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</si>
  <si>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</si>
  <si>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</si>
  <si>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</si>
  <si>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</si>
  <si>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</si>
  <si>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</si>
  <si>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</si>
  <si>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</si>
  <si>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</si>
  <si>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</si>
  <si>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</si>
  <si>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</si>
  <si>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</si>
  <si>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</si>
  <si>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</si>
  <si>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</si>
  <si>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</si>
  <si>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</si>
  <si>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</si>
  <si>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</si>
  <si>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</si>
  <si>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</si>
  <si>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</si>
  <si>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</si>
  <si>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</si>
  <si>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</si>
  <si>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</si>
  <si>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</si>
  <si>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</si>
  <si>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</si>
  <si>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</si>
  <si>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</si>
  <si>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</si>
  <si>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</si>
  <si>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</si>
  <si>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</si>
  <si>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</si>
  <si>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</si>
  <si>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</si>
  <si>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</si>
  <si>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</si>
  <si>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</si>
  <si>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</si>
  <si>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</si>
  <si>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</si>
  <si>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</si>
  <si>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</si>
  <si>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</si>
  <si>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</si>
  <si>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</si>
  <si>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</si>
  <si>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</si>
  <si>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</si>
  <si>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</si>
  <si>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</si>
  <si>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</si>
  <si>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</si>
  <si>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</si>
  <si>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</si>
  <si>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</si>
  <si>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</si>
  <si>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</si>
  <si>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</si>
  <si>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</si>
  <si>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</si>
  <si>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</si>
  <si>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</si>
  <si>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</si>
  <si>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</si>
  <si>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</si>
  <si>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</si>
  <si>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</si>
  <si>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</si>
  <si>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</si>
  <si>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</si>
  <si>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</si>
  <si>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</si>
  <si>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</si>
  <si>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</si>
  <si>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</si>
  <si>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</si>
  <si>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</si>
  <si>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</si>
  <si>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</si>
  <si>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</si>
  <si>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</si>
  <si>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</si>
  <si>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</si>
  <si>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</si>
  <si>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</si>
  <si>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</si>
  <si>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</si>
  <si>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</si>
  <si>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</si>
  <si>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</si>
  <si>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</si>
  <si>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</si>
  <si>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</si>
  <si>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</si>
  <si>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</si>
  <si>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</si>
  <si>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</si>
  <si>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</si>
  <si>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</si>
  <si>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</si>
  <si>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</si>
  <si>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</si>
  <si>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</si>
  <si>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</si>
  <si>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</si>
  <si>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</si>
  <si>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</si>
  <si>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</si>
  <si>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</si>
  <si>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</si>
  <si>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</si>
  <si>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</si>
  <si>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</si>
  <si>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</si>
  <si>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</si>
  <si>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</si>
  <si>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</si>
  <si>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</si>
  <si>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</si>
  <si>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</si>
  <si>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</si>
  <si>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</si>
  <si>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</si>
  <si>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</si>
  <si>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</si>
  <si>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</si>
  <si>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</si>
  <si>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</si>
  <si>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</si>
  <si>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</si>
  <si>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</si>
  <si>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</si>
  <si>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</si>
  <si>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</si>
  <si>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</si>
  <si>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</si>
  <si>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</si>
  <si>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</si>
  <si>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</si>
  <si>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</si>
  <si>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</si>
  <si>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</si>
  <si>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</si>
  <si>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</si>
  <si>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</si>
  <si>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</si>
  <si>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</si>
  <si>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</si>
  <si>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</si>
  <si>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</si>
  <si>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</si>
  <si>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</si>
  <si>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</si>
  <si>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</si>
  <si>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</si>
  <si>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</si>
  <si>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</si>
  <si>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</si>
  <si>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</si>
  <si>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</si>
  <si>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</si>
  <si>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</si>
  <si>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</si>
  <si>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</si>
  <si>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</si>
  <si>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</si>
  <si>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</si>
  <si>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</si>
  <si>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</si>
  <si>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</si>
  <si>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</si>
  <si>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</si>
  <si>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</si>
  <si>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</si>
  <si>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</si>
  <si>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</si>
  <si>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</si>
  <si>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</si>
  <si>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</si>
  <si>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</si>
  <si>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</si>
  <si>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</si>
  <si>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</si>
  <si>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</si>
  <si>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</si>
  <si>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</si>
  <si>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</si>
  <si>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</si>
  <si>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</si>
  <si>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</si>
  <si>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</si>
  <si>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</si>
  <si>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</si>
  <si>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</si>
  <si>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</si>
  <si>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</si>
  <si>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</si>
  <si>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</si>
  <si>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</si>
  <si>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</si>
  <si>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</si>
  <si>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</si>
  <si>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</si>
  <si>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</si>
  <si>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</si>
  <si>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</si>
  <si>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</si>
  <si>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</si>
  <si>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</si>
  <si>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</si>
  <si>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</si>
  <si>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</si>
  <si>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</si>
  <si>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</si>
  <si>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</si>
  <si>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</si>
  <si>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</si>
  <si>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</si>
  <si>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</si>
  <si>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</si>
  <si>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</si>
  <si>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</si>
  <si>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</si>
  <si>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</si>
  <si>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</si>
  <si>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</si>
  <si>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</si>
  <si>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</si>
  <si>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</si>
  <si>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</si>
  <si>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</si>
  <si>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</si>
  <si>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</si>
  <si>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</si>
  <si>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</si>
  <si>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</si>
  <si>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</si>
  <si>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</si>
  <si>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</si>
  <si>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</si>
  <si>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</si>
  <si>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</si>
  <si>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</si>
  <si>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</si>
  <si>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</si>
  <si>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</si>
  <si>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</si>
  <si>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</si>
  <si>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</si>
  <si>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</si>
  <si>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</si>
  <si>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</si>
  <si>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</si>
  <si>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</si>
  <si>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</si>
  <si>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</si>
  <si>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</si>
  <si>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</si>
  <si>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</si>
  <si>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</si>
  <si>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</si>
  <si>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</si>
  <si>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</si>
  <si>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</si>
  <si>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</si>
  <si>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</si>
  <si>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</si>
  <si>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</si>
  <si>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</si>
  <si>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</si>
  <si>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</si>
  <si>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</si>
  <si>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</si>
  <si>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</si>
  <si>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</si>
  <si>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</si>
  <si>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</si>
  <si>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</si>
  <si>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</si>
  <si>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</si>
  <si>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</si>
  <si>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</si>
  <si>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</si>
  <si>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</si>
  <si>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</si>
  <si>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</si>
  <si>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</si>
  <si>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</si>
  <si>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</si>
  <si>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</si>
  <si>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</si>
  <si>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</si>
  <si>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</si>
  <si>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</si>
  <si>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</si>
  <si>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</si>
  <si>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</si>
  <si>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</si>
  <si>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</si>
  <si>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</si>
  <si>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</si>
  <si>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</si>
  <si>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</si>
  <si>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</si>
  <si>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</si>
  <si>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</si>
  <si>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</si>
  <si>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</si>
  <si>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</si>
  <si>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</si>
  <si>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</si>
  <si>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</si>
  <si>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</si>
  <si>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</si>
  <si>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</si>
  <si>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</si>
  <si>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</si>
  <si>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</si>
  <si>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</si>
  <si>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</si>
  <si>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</si>
  <si>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</si>
  <si>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</si>
  <si>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</si>
  <si>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</si>
  <si>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</si>
  <si>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</si>
  <si>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</si>
  <si>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</si>
  <si>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</si>
  <si>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</si>
  <si>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</si>
  <si>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</si>
  <si>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</si>
  <si>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</si>
  <si>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</si>
  <si>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</si>
  <si>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</si>
  <si>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</si>
  <si>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</si>
  <si>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</si>
  <si>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</si>
  <si>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</si>
  <si>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</si>
  <si>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</si>
  <si>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</si>
  <si>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</si>
  <si>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</si>
  <si>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</si>
  <si>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</si>
  <si>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</si>
  <si>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</si>
  <si>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</si>
  <si>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</si>
  <si>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</si>
  <si>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</si>
  <si>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</si>
  <si>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</si>
  <si>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</si>
  <si>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</si>
  <si>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</si>
  <si>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</si>
  <si>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</si>
  <si>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</si>
  <si>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</si>
  <si>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</si>
  <si>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</si>
  <si>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</si>
  <si>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</si>
  <si>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</si>
  <si>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</si>
  <si>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</si>
  <si>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</si>
  <si>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</si>
  <si>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</si>
  <si>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</si>
  <si>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</si>
  <si>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</si>
  <si>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</si>
  <si>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</si>
  <si>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</si>
  <si>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</si>
  <si>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</si>
  <si>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</si>
  <si>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</si>
  <si>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</si>
  <si>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</si>
  <si>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</si>
  <si>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</si>
  <si>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</si>
  <si>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</si>
  <si>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</si>
  <si>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</si>
  <si>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</si>
  <si>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</si>
  <si>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</si>
  <si>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</si>
  <si>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</si>
  <si>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</si>
  <si>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</si>
  <si>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</si>
  <si>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</si>
  <si>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</si>
  <si>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</si>
  <si>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</si>
  <si>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</si>
  <si>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</si>
  <si>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</si>
  <si>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</si>
  <si>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</si>
  <si>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</si>
  <si>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</si>
  <si>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</si>
  <si>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</si>
  <si>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</si>
  <si>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</si>
  <si>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</si>
  <si>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</si>
  <si>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</si>
  <si>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</si>
  <si>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</si>
  <si>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</si>
  <si>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</si>
  <si>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</si>
  <si>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</si>
  <si>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</si>
  <si>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</si>
  <si>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</si>
  <si>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</si>
  <si>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</si>
  <si>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</si>
  <si>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</si>
  <si>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</si>
  <si>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</si>
  <si>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</si>
  <si>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</si>
  <si>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</si>
  <si>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</si>
  <si>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</si>
  <si>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</si>
  <si>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</si>
  <si>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</si>
  <si>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</si>
  <si>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</si>
  <si>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</si>
  <si>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</si>
  <si>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</si>
  <si>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</si>
  <si>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</si>
  <si>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</si>
  <si>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</si>
  <si>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</si>
  <si>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</si>
  <si>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</si>
  <si>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</si>
  <si>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</si>
  <si>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</si>
  <si>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</si>
  <si>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</si>
  <si>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</si>
  <si>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</si>
  <si>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</si>
  <si>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</si>
  <si>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</si>
  <si>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</si>
  <si>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</si>
  <si>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</si>
  <si>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</si>
  <si>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</si>
  <si>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</si>
  <si>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</si>
  <si>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</si>
  <si>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</si>
  <si>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</si>
  <si>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</si>
  <si>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</si>
  <si>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</si>
  <si>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</si>
  <si>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</si>
  <si>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</si>
  <si>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</si>
  <si>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</si>
  <si>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</si>
  <si>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</si>
  <si>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</si>
  <si>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</si>
  <si>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</si>
  <si>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</si>
  <si>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</si>
  <si>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</si>
  <si>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</si>
  <si>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</si>
  <si>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</si>
  <si>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</si>
  <si>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</si>
  <si>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</si>
  <si>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</si>
  <si>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</si>
  <si>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</si>
  <si>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</si>
  <si>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</si>
  <si>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</si>
  <si>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</si>
  <si>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</si>
  <si>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</si>
  <si>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</si>
  <si>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</si>
  <si>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</si>
  <si>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</si>
  <si>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</si>
  <si>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</si>
  <si>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</si>
  <si>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</si>
  <si>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</si>
  <si>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</si>
  <si>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</si>
  <si>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</si>
  <si>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</si>
  <si>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</si>
  <si>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</si>
  <si>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</si>
  <si>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</si>
  <si>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</si>
  <si>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</si>
  <si>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</si>
  <si>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</si>
  <si>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</si>
  <si>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</si>
  <si>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</si>
  <si>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</si>
  <si>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</si>
  <si>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</si>
  <si>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</si>
  <si>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</si>
  <si>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</si>
  <si>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</si>
  <si>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</si>
  <si>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</si>
  <si>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</si>
  <si>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</si>
  <si>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</si>
  <si>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</si>
  <si>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</si>
  <si>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</si>
  <si>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</si>
  <si>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</si>
  <si>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</si>
  <si>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</si>
  <si>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</si>
  <si>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</si>
  <si>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</si>
  <si>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</si>
  <si>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</si>
  <si>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</si>
  <si>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</si>
  <si>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</si>
  <si>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</si>
  <si>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</si>
  <si>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</si>
  <si>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</si>
  <si>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</si>
  <si>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</si>
  <si>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</si>
  <si>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</si>
  <si>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</si>
  <si>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</si>
  <si>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</si>
  <si>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</si>
  <si>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</si>
  <si>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</si>
  <si>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</si>
  <si>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</si>
  <si>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</si>
  <si>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</si>
  <si>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</si>
  <si>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</si>
  <si>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</si>
  <si>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</si>
  <si>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</si>
  <si>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</si>
  <si>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</si>
  <si>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</si>
  <si>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</si>
  <si>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</si>
  <si>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</si>
  <si>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</si>
  <si>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</si>
  <si>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</si>
  <si>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</si>
  <si>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</si>
  <si>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</si>
  <si>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</si>
  <si>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</si>
  <si>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</si>
  <si>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</si>
  <si>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</si>
  <si>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</si>
  <si>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</si>
  <si>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</si>
  <si>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</si>
  <si>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</si>
  <si>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</si>
  <si>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</si>
  <si>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</si>
  <si>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</si>
  <si>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</si>
  <si>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</si>
  <si>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</si>
  <si>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</si>
  <si>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</si>
  <si>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</si>
  <si>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</si>
  <si>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</si>
  <si>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</si>
  <si>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</si>
  <si>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</si>
  <si>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</si>
  <si>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</si>
  <si>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</si>
  <si>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</si>
  <si>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</si>
  <si>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</si>
  <si>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</si>
  <si>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</si>
  <si>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</si>
  <si>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</si>
  <si>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</si>
  <si>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</si>
  <si>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</si>
  <si>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</si>
  <si>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</si>
  <si>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</si>
  <si>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</si>
  <si>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</si>
  <si>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</si>
  <si>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</si>
  <si>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</si>
  <si>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</si>
  <si>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</si>
  <si>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</si>
  <si>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</si>
  <si>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</si>
  <si>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</si>
  <si>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</si>
  <si>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</si>
  <si>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</si>
  <si>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</si>
  <si>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</si>
  <si>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</si>
  <si>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</si>
  <si>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</si>
  <si>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</si>
  <si>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</si>
  <si>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</si>
  <si>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</si>
  <si>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</si>
  <si>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</si>
  <si>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</si>
  <si>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</si>
  <si>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</si>
  <si>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</si>
  <si>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</si>
  <si>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</si>
  <si>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</si>
  <si>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</si>
  <si>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</si>
  <si>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</si>
  <si>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</si>
  <si>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</si>
  <si>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</si>
  <si>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</si>
  <si>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</si>
  <si>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</si>
  <si>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</si>
  <si>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</si>
  <si>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</si>
  <si>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</si>
  <si>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</si>
  <si>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</si>
  <si>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</si>
  <si>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</si>
  <si>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</si>
  <si>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</si>
  <si>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</si>
  <si>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</si>
  <si>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</si>
  <si>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</si>
  <si>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</si>
  <si>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</si>
  <si>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</si>
  <si>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</si>
  <si>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</si>
  <si>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</si>
  <si>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</si>
  <si>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</si>
  <si>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</si>
  <si>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</si>
  <si>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</si>
  <si>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</si>
  <si>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</si>
  <si>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</si>
  <si>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</si>
  <si>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</si>
  <si>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</si>
  <si>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</si>
  <si>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</si>
  <si>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</si>
  <si>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</si>
  <si>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</si>
  <si>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</si>
  <si>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</si>
  <si>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</si>
  <si>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</si>
  <si>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</si>
  <si>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</si>
  <si>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</si>
  <si>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</si>
  <si>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</si>
  <si>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</si>
  <si>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</si>
  <si>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</si>
  <si>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</si>
  <si>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</si>
  <si>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</si>
  <si>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</si>
  <si>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</si>
  <si>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</si>
  <si>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</si>
  <si>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</si>
  <si>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</si>
  <si>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</si>
  <si>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</si>
  <si>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</si>
  <si>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</si>
  <si>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</si>
  <si>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</si>
  <si>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</si>
  <si>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</si>
  <si>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</si>
  <si>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</si>
  <si>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</si>
  <si>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</si>
  <si>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</si>
  <si>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</si>
  <si>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</si>
  <si>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</si>
  <si>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</si>
  <si>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</si>
  <si>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</si>
  <si>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</si>
  <si>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</si>
  <si>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</si>
  <si>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</si>
  <si>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</si>
  <si>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</si>
  <si>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</si>
  <si>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</si>
  <si>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</si>
  <si>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</si>
  <si>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</si>
  <si>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</si>
  <si>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</si>
  <si>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</si>
  <si>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</si>
  <si>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</si>
  <si>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</si>
  <si>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</si>
  <si>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</si>
  <si>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</si>
  <si>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</si>
  <si>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</si>
  <si>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</si>
  <si>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</si>
  <si>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</si>
  <si>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</si>
  <si>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</si>
  <si>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</si>
  <si>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</si>
  <si>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</si>
  <si>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</si>
  <si>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</si>
  <si>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</si>
  <si>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</si>
  <si>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</si>
  <si>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</si>
  <si>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</si>
  <si>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</si>
  <si>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</si>
  <si>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</si>
  <si>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</si>
  <si>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</si>
  <si>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</si>
  <si>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</si>
  <si>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</si>
  <si>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</si>
  <si>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</si>
  <si>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</si>
  <si>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</si>
  <si>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</si>
  <si>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</si>
  <si>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</si>
  <si>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</si>
  <si>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</si>
  <si>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</si>
  <si>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</si>
  <si>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</si>
  <si>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</si>
  <si>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</si>
  <si>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</si>
  <si>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</si>
  <si>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</si>
  <si>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</si>
  <si>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</si>
  <si>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</si>
  <si>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</si>
  <si>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</si>
  <si>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</si>
  <si>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</si>
  <si>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</si>
  <si>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</si>
  <si>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</si>
  <si>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</si>
  <si>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</si>
  <si>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</si>
  <si>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</si>
  <si>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</si>
  <si>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</si>
  <si>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</si>
  <si>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</si>
  <si>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</si>
  <si>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</si>
  <si>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</si>
  <si>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</si>
  <si>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</si>
  <si>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</si>
  <si>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</si>
  <si>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</si>
  <si>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</si>
  <si>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</si>
  <si>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</si>
  <si>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</si>
  <si>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</si>
  <si>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</si>
  <si>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</si>
  <si>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</si>
  <si>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</si>
  <si>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</si>
  <si>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</si>
  <si>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</si>
  <si>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</si>
  <si>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</si>
  <si>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</si>
  <si>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</si>
  <si>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</si>
  <si>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</si>
  <si>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</si>
  <si>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</si>
  <si>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</si>
  <si>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</si>
  <si>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</si>
  <si>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</si>
  <si>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</si>
  <si>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</si>
  <si>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</si>
  <si>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</si>
  <si>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</si>
  <si>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</si>
  <si>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</si>
  <si>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</si>
  <si>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</si>
  <si>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</si>
  <si>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</si>
  <si>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</si>
  <si>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</si>
  <si>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</si>
  <si>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</si>
  <si>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</si>
  <si>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</si>
  <si>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</si>
  <si>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</si>
  <si>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</si>
  <si>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</si>
  <si>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</si>
  <si>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</si>
  <si>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</si>
  <si>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</si>
  <si>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</si>
  <si>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</si>
  <si>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</si>
  <si>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</si>
  <si>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</si>
  <si>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</si>
  <si>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</si>
  <si>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</si>
  <si>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</si>
  <si>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</si>
  <si>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</si>
  <si>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</si>
  <si>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</si>
  <si>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</si>
  <si>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</si>
  <si>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</si>
  <si>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</si>
  <si>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</si>
  <si>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</si>
  <si>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</si>
  <si>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</si>
  <si>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</si>
  <si>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</si>
  <si>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</si>
  <si>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</si>
  <si>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</si>
  <si>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</si>
  <si>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</si>
  <si>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</si>
  <si>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</si>
  <si>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</si>
  <si>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</si>
  <si>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</si>
  <si>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</si>
  <si>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</si>
  <si>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</si>
  <si>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</si>
  <si>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</si>
  <si>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</si>
  <si>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</si>
  <si>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</si>
  <si>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</si>
  <si>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</si>
  <si>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</si>
  <si>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</si>
  <si>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</si>
  <si>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</si>
  <si>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</si>
  <si>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</si>
  <si>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</si>
  <si>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</si>
  <si>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</si>
  <si>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</si>
  <si>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</si>
  <si>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</si>
  <si>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</si>
  <si>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</si>
  <si>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</si>
  <si>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</si>
  <si>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</si>
  <si>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</si>
  <si>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</si>
  <si>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</si>
  <si>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</si>
  <si>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</si>
  <si>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</si>
  <si>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</si>
  <si>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</si>
  <si>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</si>
  <si>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</si>
  <si>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</si>
  <si>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</si>
  <si>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</si>
  <si>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</si>
  <si>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</si>
  <si>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</si>
  <si>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</si>
  <si>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</si>
  <si>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</si>
  <si>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</si>
  <si>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</si>
  <si>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</si>
  <si>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</si>
  <si>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</si>
  <si>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</si>
  <si>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</si>
  <si>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</si>
  <si>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</si>
  <si>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</si>
  <si>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</si>
  <si>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</si>
  <si>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</si>
  <si>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</si>
  <si>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</si>
  <si>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</si>
  <si>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</si>
  <si>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</si>
  <si>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</si>
  <si>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</si>
  <si>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</si>
  <si>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</si>
  <si>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</si>
  <si>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</si>
  <si>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</si>
  <si>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</si>
  <si>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</si>
  <si>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</si>
  <si>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</si>
  <si>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</si>
  <si>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</si>
  <si>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</si>
  <si>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</si>
  <si>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</si>
  <si>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</si>
  <si>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</si>
  <si>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</si>
  <si>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</si>
  <si>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</si>
  <si>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</si>
  <si>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</si>
  <si>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</si>
  <si>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</si>
  <si>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</si>
  <si>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</si>
  <si>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</si>
  <si>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</si>
  <si>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</si>
  <si>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</si>
  <si>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</si>
  <si>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</si>
  <si>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</si>
  <si>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</si>
  <si>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</si>
  <si>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</si>
  <si>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</si>
  <si>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</si>
  <si>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</si>
  <si>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</si>
  <si>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</si>
  <si>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</si>
  <si>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</si>
  <si>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</si>
  <si>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</si>
  <si>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</si>
  <si>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</si>
  <si>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</si>
  <si>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</si>
  <si>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</si>
  <si>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</si>
  <si>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</si>
  <si>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</si>
  <si>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</si>
  <si>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</si>
  <si>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</si>
  <si>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</si>
  <si>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</si>
  <si>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</si>
  <si>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</si>
  <si>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</si>
  <si>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</si>
  <si>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</si>
  <si>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</si>
  <si>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</si>
  <si>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</si>
  <si>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</si>
  <si>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</si>
  <si>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</si>
  <si>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</si>
  <si>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</si>
  <si>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</si>
  <si>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</si>
  <si>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</si>
  <si>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</si>
  <si>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</si>
  <si>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</si>
  <si>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</si>
  <si>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</si>
  <si>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</si>
  <si>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</si>
  <si>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</si>
  <si>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</si>
  <si>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</si>
  <si>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</si>
  <si>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</si>
  <si>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</si>
  <si>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</si>
  <si>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</si>
  <si>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</si>
  <si>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</si>
  <si>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</si>
  <si>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</si>
  <si>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</si>
  <si>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</si>
  <si>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</si>
  <si>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</si>
  <si>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</si>
  <si>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</si>
  <si>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</si>
  <si>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</si>
  <si>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</si>
  <si>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</si>
  <si>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</si>
  <si>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</si>
  <si>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</si>
  <si>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</si>
  <si>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</si>
  <si>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</si>
  <si>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</si>
  <si>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</si>
  <si>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</si>
  <si>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</si>
  <si>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</si>
  <si>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</si>
  <si>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</si>
  <si>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</si>
  <si>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</si>
  <si>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</si>
  <si>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</si>
  <si>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</si>
  <si>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</si>
  <si>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</si>
  <si>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</si>
  <si>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</si>
  <si>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</si>
  <si>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</si>
  <si>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</si>
  <si>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</si>
  <si>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</si>
  <si>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</si>
  <si>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</si>
  <si>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</si>
  <si>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</si>
  <si>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</si>
  <si>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</si>
  <si>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</si>
  <si>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</si>
  <si>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</si>
  <si>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</si>
  <si>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</si>
  <si>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</si>
  <si>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</si>
  <si>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</si>
  <si>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</si>
  <si>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</si>
  <si>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</si>
  <si>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</si>
  <si>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</si>
  <si>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</si>
  <si>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</si>
  <si>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</si>
  <si>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</si>
  <si>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</si>
  <si>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</si>
  <si>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</si>
  <si>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</si>
  <si>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</si>
  <si>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</si>
  <si>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</si>
  <si>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</si>
  <si>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</si>
  <si>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</si>
  <si>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</si>
  <si>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</si>
  <si>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</si>
  <si>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</si>
  <si>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</si>
  <si>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</si>
  <si>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</si>
  <si>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</si>
  <si>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</si>
  <si>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</si>
  <si>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</si>
  <si>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</si>
  <si>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</si>
  <si>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</si>
  <si>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</si>
  <si>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</si>
  <si>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</si>
  <si>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</si>
  <si>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</si>
  <si>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</si>
  <si>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</si>
  <si>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</si>
  <si>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</si>
  <si>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</si>
  <si>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</si>
  <si>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</si>
  <si>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</si>
  <si>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</si>
  <si>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</si>
  <si>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</si>
  <si>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</si>
  <si>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</si>
  <si>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</si>
  <si>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</si>
  <si>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</si>
  <si>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</si>
  <si>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</si>
  <si>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</si>
  <si>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</si>
  <si>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</si>
  <si>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</si>
  <si>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</si>
  <si>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</si>
  <si>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</si>
  <si>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</si>
  <si>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</si>
  <si>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</si>
  <si>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</si>
  <si>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</si>
  <si>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</si>
  <si>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</si>
  <si>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</si>
  <si>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</si>
  <si>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</si>
  <si>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</si>
  <si>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</si>
  <si>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</si>
  <si>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</si>
  <si>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</si>
  <si>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</si>
  <si>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</si>
  <si>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</si>
  <si>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</si>
  <si>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</si>
  <si>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</si>
  <si>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</si>
  <si>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</si>
  <si>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</si>
  <si>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</si>
  <si>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</si>
  <si>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</si>
  <si>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</si>
  <si>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</si>
  <si>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</si>
  <si>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</si>
  <si>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</si>
  <si>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</si>
  <si>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</si>
  <si>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</si>
  <si>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</si>
  <si>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</si>
  <si>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</si>
  <si>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</si>
  <si>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</si>
  <si>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</si>
  <si>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</si>
  <si>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</si>
  <si>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</si>
  <si>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</si>
  <si>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</si>
  <si>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</si>
  <si>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</si>
  <si>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</si>
  <si>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</si>
  <si>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</si>
  <si>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</si>
  <si>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</si>
  <si>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</si>
  <si>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</si>
  <si>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</si>
  <si>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</si>
  <si>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</si>
  <si>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</si>
  <si>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</si>
  <si>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</si>
  <si>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</si>
  <si>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</si>
  <si>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</si>
  <si>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</si>
  <si>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</si>
  <si>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</si>
  <si>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</si>
  <si>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</si>
  <si>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</si>
  <si>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</si>
  <si>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</si>
  <si>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</si>
  <si>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</si>
  <si>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</si>
  <si>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</si>
  <si>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</si>
  <si>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</si>
  <si>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</si>
  <si>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</si>
  <si>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</si>
  <si>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</si>
  <si>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</si>
  <si>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</si>
  <si>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</si>
  <si>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</si>
  <si>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</si>
  <si>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</si>
  <si>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</si>
  <si>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</si>
  <si>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</si>
  <si>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</si>
  <si>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</si>
  <si>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</si>
  <si>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</si>
  <si>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</si>
  <si>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</si>
  <si>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</si>
  <si>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</si>
  <si>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</si>
  <si>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</si>
  <si>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</si>
  <si>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</si>
  <si>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</si>
  <si>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</si>
  <si>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</si>
  <si>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</si>
  <si>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</si>
  <si>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</si>
  <si>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</si>
  <si>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</si>
  <si>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</si>
  <si>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</si>
  <si>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</si>
  <si>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</si>
  <si>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</si>
  <si>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</si>
  <si>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</si>
  <si>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</si>
  <si>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</si>
  <si>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</si>
  <si>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</si>
  <si>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</si>
  <si>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</si>
  <si>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</si>
  <si>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</si>
  <si>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</si>
  <si>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</si>
  <si>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</si>
  <si>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</si>
  <si>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</si>
  <si>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</si>
  <si>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</si>
  <si>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</si>
  <si>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</si>
  <si>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</si>
  <si>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</si>
  <si>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</si>
  <si>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</si>
  <si>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</si>
  <si>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</si>
  <si>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</si>
  <si>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</si>
  <si>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</si>
  <si>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</si>
  <si>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</si>
  <si>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</si>
  <si>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</si>
  <si>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</si>
  <si>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</si>
  <si>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</si>
  <si>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</si>
  <si>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</si>
  <si>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</si>
  <si>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</si>
  <si>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</si>
  <si>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</si>
  <si>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</si>
  <si>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</si>
  <si>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</si>
  <si>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</si>
  <si>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</si>
  <si>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</si>
  <si>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</si>
  <si>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</si>
  <si>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</si>
  <si>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</si>
  <si>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</si>
  <si>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</si>
  <si>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</si>
  <si>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</si>
  <si>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</si>
  <si>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</si>
  <si>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</si>
  <si>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</si>
  <si>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</si>
  <si>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</si>
  <si>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</si>
  <si>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</si>
  <si>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</si>
  <si>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</si>
  <si>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</si>
  <si>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</si>
  <si>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</si>
  <si>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</si>
  <si>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</si>
  <si>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</si>
  <si>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</si>
  <si>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</si>
  <si>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</si>
  <si>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</si>
  <si>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</si>
  <si>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</si>
  <si>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</si>
  <si>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</si>
  <si>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</si>
  <si>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</si>
  <si>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</si>
  <si>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</si>
  <si>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</si>
  <si>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</si>
  <si>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</si>
  <si>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</si>
  <si>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</si>
  <si>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</si>
  <si>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</si>
  <si>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</si>
  <si>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</si>
  <si>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</si>
  <si>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</si>
  <si>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</si>
  <si>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</si>
  <si>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</si>
  <si>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</si>
  <si>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</si>
  <si>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</si>
  <si>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</si>
  <si>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</si>
  <si>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</si>
  <si>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</si>
  <si>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</si>
  <si>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</si>
  <si>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</si>
  <si>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</si>
  <si>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</si>
  <si>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</si>
  <si>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</si>
  <si>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</si>
  <si>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</si>
  <si>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</si>
  <si>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</si>
  <si>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</si>
  <si>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</si>
  <si>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</si>
  <si>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</si>
  <si>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</si>
  <si>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</si>
  <si>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</si>
  <si>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</si>
  <si>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</si>
  <si>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</si>
  <si>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</si>
  <si>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</si>
  <si>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</si>
  <si>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</si>
  <si>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</si>
  <si>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</si>
  <si>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</si>
  <si>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</si>
  <si>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</si>
  <si>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</si>
  <si>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</si>
  <si>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</si>
  <si>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</si>
  <si>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</si>
  <si>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</si>
  <si>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</si>
  <si>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</si>
  <si>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</si>
  <si>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</si>
  <si>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</si>
  <si>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</si>
  <si>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</si>
  <si>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</si>
  <si>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</si>
  <si>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</si>
  <si>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</si>
  <si>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</si>
  <si>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</si>
  <si>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</si>
  <si>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</si>
  <si>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</si>
  <si>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</si>
  <si>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</si>
  <si>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</si>
  <si>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</si>
  <si>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</si>
  <si>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</si>
  <si>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</si>
  <si>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</si>
  <si>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</si>
  <si>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</si>
  <si>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</si>
  <si>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</si>
  <si>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</si>
  <si>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</si>
  <si>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</si>
  <si>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</si>
  <si>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</si>
  <si>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</si>
  <si>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</si>
  <si>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</si>
  <si>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</si>
  <si>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</si>
  <si>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</si>
  <si>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</si>
  <si>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</si>
  <si>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</si>
  <si>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</si>
  <si>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</si>
  <si>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</si>
  <si>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</si>
  <si>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</si>
  <si>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</si>
  <si>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</si>
  <si>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</si>
  <si>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</si>
  <si>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</si>
  <si>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</si>
  <si>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</si>
  <si>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</si>
  <si>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</si>
  <si>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</si>
  <si>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</si>
  <si>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</si>
  <si>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</si>
  <si>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</si>
  <si>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</si>
  <si>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</si>
  <si>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</si>
  <si>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</si>
  <si>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</si>
  <si>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</si>
  <si>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</si>
  <si>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</si>
  <si>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</si>
  <si>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</si>
  <si>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</si>
  <si>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</si>
  <si>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</si>
  <si>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</si>
  <si>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</si>
  <si>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</si>
  <si>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</si>
  <si>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</si>
  <si>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</si>
  <si>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</si>
  <si>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</si>
  <si>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</si>
  <si>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</si>
  <si>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</si>
  <si>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</si>
  <si>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</si>
  <si>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</si>
  <si>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</si>
  <si>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</si>
  <si>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</si>
  <si>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</si>
  <si>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</si>
  <si>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</si>
  <si>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</si>
  <si>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</si>
  <si>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</si>
  <si>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</si>
  <si>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</si>
  <si>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</si>
  <si>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</si>
  <si>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</si>
  <si>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</si>
  <si>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</si>
  <si>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</si>
  <si>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</si>
  <si>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</si>
  <si>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</si>
  <si>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</si>
  <si>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</si>
  <si>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</si>
  <si>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</si>
  <si>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</si>
  <si>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</si>
  <si>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</si>
  <si>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</si>
  <si>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</si>
  <si>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</si>
  <si>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</si>
  <si>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</si>
  <si>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</si>
  <si>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</si>
  <si>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</si>
  <si>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</si>
  <si>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</si>
  <si>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</si>
  <si>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</si>
  <si>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</si>
  <si>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</si>
  <si>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</si>
  <si>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</si>
  <si>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</si>
  <si>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</si>
  <si>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</si>
  <si>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</si>
  <si>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</si>
  <si>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</si>
  <si>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</si>
  <si>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</si>
  <si>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</si>
  <si>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</si>
  <si>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</si>
  <si>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</si>
  <si>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</si>
  <si>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</si>
  <si>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</si>
  <si>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</si>
  <si>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</si>
  <si>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</si>
  <si>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</si>
  <si>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</si>
  <si>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</si>
  <si>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</si>
  <si>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</si>
  <si>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</si>
  <si>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</si>
  <si>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</si>
  <si>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</si>
  <si>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</si>
  <si>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</si>
  <si>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</si>
  <si>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</si>
  <si>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</si>
  <si>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</si>
  <si>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</si>
  <si>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</si>
  <si>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</si>
  <si>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</si>
  <si>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</si>
  <si>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</si>
  <si>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</si>
  <si>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</si>
  <si>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</si>
  <si>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</si>
  <si>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</si>
  <si>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</si>
  <si>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</si>
  <si>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</si>
  <si>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</si>
  <si>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</si>
  <si>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</si>
  <si>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</si>
  <si>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</si>
  <si>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</si>
  <si>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</si>
  <si>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</si>
  <si>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</si>
  <si>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</si>
  <si>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</si>
  <si>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</si>
  <si>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</si>
  <si>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</si>
  <si>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</si>
  <si>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</si>
  <si>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</si>
  <si>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</si>
  <si>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</si>
  <si>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</si>
  <si>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</si>
  <si>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</si>
  <si>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</si>
  <si>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</si>
  <si>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</si>
  <si>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</si>
  <si>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</si>
  <si>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</si>
  <si>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</si>
  <si>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</si>
  <si>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</si>
  <si>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</si>
  <si>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</si>
  <si>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</si>
  <si>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</si>
  <si>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</si>
  <si>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</si>
  <si>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</si>
  <si>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</si>
  <si>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</si>
  <si>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</si>
  <si>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</si>
  <si>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</si>
  <si>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</si>
  <si>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</si>
  <si>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</si>
  <si>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</si>
  <si>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</si>
  <si>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</si>
  <si>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</si>
  <si>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</si>
  <si>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</si>
  <si>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</si>
  <si>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</si>
  <si>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</si>
  <si>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</si>
  <si>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</si>
  <si>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</si>
  <si>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</si>
  <si>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</si>
  <si>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</si>
  <si>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</si>
  <si>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</si>
  <si>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</si>
  <si>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</si>
  <si>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</si>
  <si>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</si>
  <si>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</si>
  <si>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</si>
  <si>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</si>
  <si>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</si>
  <si>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</si>
  <si>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</si>
  <si>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</si>
  <si>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</si>
  <si>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</si>
  <si>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</si>
  <si>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</si>
  <si>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</si>
  <si>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</si>
  <si>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</si>
  <si>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</si>
  <si>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</si>
  <si>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</si>
  <si>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</si>
  <si>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</si>
  <si>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</si>
  <si>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</si>
  <si>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</si>
  <si>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</si>
  <si>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</si>
  <si>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</si>
  <si>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</si>
  <si>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</si>
  <si>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</si>
  <si>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</si>
  <si>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</si>
  <si>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</si>
  <si>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</si>
  <si>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</si>
  <si>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</si>
  <si>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</si>
  <si>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</si>
  <si>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</si>
  <si>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</si>
  <si>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</si>
  <si>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</si>
  <si>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</si>
  <si>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</si>
  <si>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</si>
  <si>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</si>
  <si>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</si>
  <si>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</si>
  <si>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</si>
  <si>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</si>
  <si>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</si>
  <si>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</si>
  <si>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</si>
  <si>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</si>
  <si>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</si>
  <si>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</si>
  <si>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</si>
  <si>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</si>
  <si>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</si>
  <si>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</si>
  <si>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</si>
  <si>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</si>
  <si>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</si>
  <si>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</si>
  <si>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</si>
  <si>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</si>
  <si>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</si>
  <si>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</si>
  <si>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</si>
  <si>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</si>
  <si>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</si>
  <si>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</si>
  <si>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</si>
  <si>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</si>
  <si>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</si>
  <si>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</si>
  <si>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</si>
  <si>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</si>
  <si>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</si>
  <si>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</si>
  <si>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</si>
  <si>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</si>
  <si>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</si>
  <si>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</si>
  <si>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</si>
  <si>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</si>
  <si>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</si>
  <si>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</si>
  <si>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</si>
  <si>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</si>
  <si>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</si>
  <si>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</si>
  <si>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</si>
  <si>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</si>
  <si>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</si>
  <si>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</si>
  <si>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</si>
  <si>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</si>
  <si>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</si>
  <si>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</si>
  <si>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</si>
  <si>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</si>
  <si>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</si>
  <si>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</si>
  <si>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</si>
  <si>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</si>
  <si>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</si>
  <si>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</si>
  <si>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</si>
  <si>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</si>
  <si>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</si>
  <si>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</si>
  <si>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</si>
  <si>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</si>
  <si>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</si>
  <si>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</si>
  <si>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</si>
  <si>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</si>
  <si>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</si>
  <si>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</si>
  <si>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</si>
  <si>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</si>
  <si>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</si>
  <si>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</si>
  <si>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</si>
  <si>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</si>
  <si>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</si>
  <si>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</si>
  <si>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</si>
  <si>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</si>
  <si>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</si>
  <si>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</si>
  <si>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</si>
  <si>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</si>
  <si>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</si>
  <si>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</si>
  <si>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</si>
  <si>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</si>
  <si>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</si>
  <si>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</si>
  <si>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</si>
  <si>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</si>
  <si>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</si>
  <si>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</si>
  <si>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</si>
  <si>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</si>
  <si>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</si>
  <si>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</si>
  <si>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</si>
  <si>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</si>
  <si>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</si>
  <si>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</si>
  <si>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</si>
  <si>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</si>
  <si>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</si>
  <si>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</si>
  <si>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</si>
  <si>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</si>
  <si>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</si>
  <si>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</si>
  <si>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</si>
  <si>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</si>
  <si>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</si>
  <si>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</si>
  <si>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</si>
  <si>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</si>
  <si>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</si>
  <si>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</si>
  <si>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</si>
  <si>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</si>
  <si>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</si>
  <si>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</si>
  <si>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</si>
  <si>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</si>
  <si>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</si>
  <si>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</si>
  <si>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</si>
  <si>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</si>
  <si>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</si>
  <si>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</si>
  <si>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</si>
  <si>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</si>
  <si>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</si>
  <si>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</si>
  <si>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</si>
  <si>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</si>
  <si>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</si>
  <si>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</si>
  <si>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</si>
  <si>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</si>
  <si>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</si>
  <si>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</si>
  <si>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</si>
  <si>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</si>
  <si>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</si>
  <si>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</si>
  <si>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</si>
  <si>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</si>
  <si>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</si>
  <si>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</si>
  <si>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</si>
  <si>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</si>
  <si>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</si>
  <si>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</si>
  <si>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</si>
  <si>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</si>
  <si>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</si>
  <si>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</si>
  <si>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</si>
  <si>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</si>
  <si>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</si>
  <si>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</si>
  <si>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</si>
  <si>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</si>
  <si>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</si>
  <si>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</si>
  <si>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</si>
  <si>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</si>
  <si>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</si>
  <si>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</si>
  <si>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</si>
  <si>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</si>
  <si>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</si>
  <si>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</si>
  <si>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</si>
  <si>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</si>
  <si>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</si>
  <si>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</si>
  <si>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</si>
  <si>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</si>
  <si>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</si>
  <si>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</si>
  <si>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</si>
  <si>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</si>
  <si>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</si>
  <si>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</si>
  <si>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</si>
  <si>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</si>
  <si>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</si>
  <si>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</si>
  <si>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</si>
  <si>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</si>
  <si>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</si>
  <si>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</si>
  <si>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</si>
  <si>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</si>
  <si>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</si>
  <si>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</si>
  <si>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</si>
  <si>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</si>
  <si>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</si>
  <si>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</si>
  <si>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</si>
  <si>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</si>
  <si>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</si>
  <si>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</si>
  <si>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</si>
  <si>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</si>
  <si>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</si>
  <si>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</si>
  <si>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</si>
  <si>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</si>
  <si>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</si>
  <si>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</si>
  <si>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</si>
  <si>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</si>
  <si>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</si>
  <si>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</si>
  <si>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</si>
  <si>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</si>
  <si>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</si>
  <si>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</si>
  <si>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</si>
  <si>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</si>
  <si>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</si>
  <si>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</si>
  <si>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</si>
  <si>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</si>
  <si>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</si>
  <si>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</si>
  <si>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</si>
  <si>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</si>
  <si>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</si>
  <si>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</si>
  <si>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</si>
  <si>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</si>
  <si>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</si>
  <si>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</si>
  <si>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</si>
  <si>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</si>
  <si>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</si>
  <si>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</si>
  <si>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</si>
  <si>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</si>
  <si>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</si>
  <si>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</si>
  <si>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</si>
  <si>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</si>
  <si>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</si>
  <si>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</si>
  <si>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</si>
  <si>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</si>
  <si>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</si>
  <si>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</si>
  <si>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</si>
  <si>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</si>
  <si>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</si>
  <si>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</si>
  <si>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</si>
  <si>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</si>
  <si>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</si>
  <si>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</si>
  <si>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</si>
  <si>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</si>
  <si>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</si>
  <si>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</si>
  <si>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</si>
  <si>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</si>
  <si>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</si>
  <si>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</si>
  <si>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</si>
  <si>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</si>
  <si>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</si>
  <si>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</si>
  <si>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</si>
  <si>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</si>
  <si>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</si>
  <si>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</si>
  <si>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</si>
  <si>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</si>
  <si>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</si>
  <si>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</si>
  <si>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</si>
  <si>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</si>
  <si>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</si>
  <si>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</si>
  <si>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</si>
  <si>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</si>
  <si>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</si>
  <si>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</si>
  <si>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</si>
  <si>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</si>
  <si>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</si>
  <si>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</si>
  <si>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</si>
  <si>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</si>
  <si>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</si>
  <si>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</si>
  <si>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</si>
  <si>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</si>
  <si>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</si>
  <si>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</si>
  <si>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</si>
  <si>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</si>
  <si>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</si>
  <si>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</si>
  <si>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</si>
  <si>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</si>
  <si>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</si>
  <si>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</si>
  <si>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</si>
  <si>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</si>
  <si>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</si>
  <si>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</si>
  <si>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</si>
  <si>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</si>
  <si>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</si>
  <si>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</si>
  <si>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</si>
  <si>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</si>
  <si>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</si>
  <si>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</si>
  <si>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</si>
  <si>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</si>
  <si>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</si>
  <si>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</si>
  <si>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</si>
  <si>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</si>
  <si>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</si>
  <si>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</si>
  <si>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</si>
  <si>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</si>
  <si>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</si>
  <si>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</si>
  <si>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</si>
  <si>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</si>
  <si>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</si>
  <si>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</si>
  <si>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</si>
  <si>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</si>
  <si>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</si>
  <si>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</si>
  <si>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</si>
  <si>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</si>
  <si>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</si>
  <si>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</si>
  <si>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</si>
  <si>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</si>
  <si>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</si>
  <si>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</si>
  <si>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</si>
  <si>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</si>
  <si>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</si>
  <si>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</si>
  <si>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</si>
  <si>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</si>
  <si>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</si>
  <si>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</si>
  <si>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</si>
  <si>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</si>
  <si>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</si>
  <si>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</si>
  <si>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</si>
  <si>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</si>
  <si>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</si>
  <si>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</si>
  <si>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</si>
  <si>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</si>
  <si>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</si>
  <si>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</si>
  <si>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</si>
  <si>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</si>
  <si>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</si>
  <si>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</si>
  <si>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</si>
  <si>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</si>
  <si>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</si>
  <si>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</si>
  <si>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</si>
  <si>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</si>
  <si>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</si>
  <si>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</si>
  <si>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</si>
  <si>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</si>
  <si>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</si>
  <si>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</si>
  <si>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</si>
  <si>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</si>
  <si>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</si>
  <si>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</si>
  <si>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</si>
  <si>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</si>
  <si>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</si>
  <si>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</si>
  <si>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</si>
  <si>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</si>
  <si>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</si>
  <si>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</si>
  <si>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</si>
  <si>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</si>
  <si>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</si>
  <si>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</si>
  <si>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</si>
  <si>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</si>
  <si>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</si>
  <si>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</si>
  <si>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</si>
  <si>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</si>
  <si>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</si>
  <si>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</si>
  <si>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</si>
  <si>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</si>
  <si>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</si>
  <si>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</si>
  <si>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</si>
  <si>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</si>
  <si>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</si>
  <si>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</si>
  <si>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</si>
  <si>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</si>
  <si>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</si>
  <si>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</si>
  <si>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</si>
  <si>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</si>
  <si>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</si>
  <si>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</si>
  <si>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</si>
  <si>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</si>
  <si>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</si>
  <si>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</si>
  <si>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</si>
  <si>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</si>
  <si>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</si>
  <si>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</si>
  <si>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</si>
  <si>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</si>
  <si>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</si>
  <si>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</si>
  <si>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</si>
  <si>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</si>
  <si>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</si>
  <si>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</si>
  <si>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</si>
  <si>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</si>
  <si>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</si>
  <si>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</si>
  <si>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</si>
  <si>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</si>
  <si>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</si>
  <si>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</si>
  <si>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</si>
  <si>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</si>
  <si>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</si>
  <si>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</si>
  <si>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</si>
  <si>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</si>
  <si>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</si>
  <si>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</si>
  <si>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</si>
  <si>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</si>
  <si>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</si>
  <si>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</si>
  <si>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</si>
  <si>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</si>
  <si>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</si>
  <si>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</si>
  <si>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</si>
  <si>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</si>
  <si>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</si>
  <si>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</si>
  <si>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</si>
  <si>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</si>
  <si>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</si>
  <si>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</si>
  <si>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</si>
  <si>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</si>
  <si>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</si>
  <si>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</si>
  <si>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</si>
  <si>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</si>
  <si>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</si>
  <si>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</si>
  <si>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</si>
  <si>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</si>
  <si>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</si>
  <si>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</si>
  <si>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</si>
  <si>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</si>
  <si>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</si>
  <si>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</si>
  <si>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</si>
  <si>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</si>
  <si>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</si>
  <si>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</si>
  <si>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</si>
  <si>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</si>
  <si>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</si>
  <si>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</si>
  <si>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</si>
  <si>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</si>
  <si>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</si>
  <si>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</si>
  <si>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</si>
  <si>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</si>
  <si>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</si>
  <si>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</si>
  <si>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</si>
  <si>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</si>
  <si>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</si>
  <si>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</si>
  <si>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</si>
  <si>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</si>
  <si>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</si>
  <si>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</si>
  <si>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</si>
  <si>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</si>
  <si>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</si>
  <si>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</si>
  <si>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</si>
  <si>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</si>
  <si>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</si>
  <si>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</si>
  <si>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</si>
  <si>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</si>
  <si>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</si>
  <si>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</si>
  <si>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</si>
  <si>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</si>
  <si>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</si>
  <si>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</si>
  <si>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</si>
  <si>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</si>
  <si>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</si>
  <si>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</si>
  <si>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</si>
  <si>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</si>
  <si>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</si>
  <si>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</si>
  <si>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</si>
  <si>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</si>
  <si>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</si>
  <si>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</si>
  <si>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</si>
  <si>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</si>
  <si>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</si>
  <si>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</si>
  <si>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</si>
  <si>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</si>
  <si>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</si>
  <si>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</si>
  <si>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</si>
  <si>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</si>
  <si>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</si>
  <si>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</si>
  <si>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</si>
  <si>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</si>
  <si>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</si>
  <si>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</si>
  <si>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</si>
  <si>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</si>
  <si>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</si>
  <si>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</si>
  <si>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</si>
  <si>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</si>
  <si>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</si>
  <si>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</si>
  <si>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</si>
  <si>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</si>
  <si>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</si>
  <si>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</si>
  <si>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</si>
  <si>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</si>
  <si>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</si>
  <si>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</si>
  <si>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</si>
  <si>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</si>
  <si>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</si>
  <si>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</si>
  <si>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</si>
  <si>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</si>
  <si>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</si>
  <si>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</si>
  <si>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</si>
  <si>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</si>
  <si>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</si>
  <si>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</si>
  <si>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</si>
  <si>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</si>
  <si>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</si>
  <si>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</si>
  <si>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</si>
  <si>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</si>
  <si>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</si>
  <si>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</si>
  <si>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</si>
  <si>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</si>
  <si>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</si>
  <si>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</si>
  <si>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</si>
  <si>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</si>
  <si>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</si>
  <si>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</si>
  <si>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</si>
  <si>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</si>
  <si>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</si>
  <si>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</si>
  <si>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</si>
  <si>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</si>
  <si>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</si>
  <si>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</si>
  <si>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</si>
  <si>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</si>
  <si>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</si>
  <si>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</si>
  <si>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</si>
  <si>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</si>
  <si>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</si>
  <si>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</si>
  <si>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</si>
  <si>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</si>
  <si>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</si>
  <si>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</si>
  <si>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</si>
  <si>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</si>
  <si>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</si>
  <si>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</si>
  <si>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</si>
  <si>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</si>
  <si>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</si>
  <si>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</si>
  <si>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</si>
  <si>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</si>
  <si>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</si>
  <si>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</si>
  <si>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</si>
  <si>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</si>
  <si>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</si>
  <si>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</si>
  <si>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</si>
  <si>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</si>
  <si>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</si>
  <si>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</si>
  <si>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</si>
  <si>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</si>
  <si>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</si>
  <si>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</si>
  <si>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</si>
  <si>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</si>
  <si>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</si>
  <si>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</si>
  <si>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</si>
  <si>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</si>
  <si>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</si>
  <si>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</si>
  <si>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</si>
  <si>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</si>
  <si>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</si>
  <si>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</si>
  <si>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</si>
  <si>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</si>
  <si>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</si>
  <si>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</si>
  <si>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</si>
  <si>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</si>
  <si>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</si>
  <si>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</si>
  <si>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</si>
  <si>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</si>
  <si>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</si>
  <si>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</si>
  <si>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</si>
  <si>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</si>
  <si>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</si>
  <si>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</si>
  <si>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</si>
  <si>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</si>
  <si>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</si>
  <si>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</si>
  <si>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</si>
  <si>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</si>
  <si>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</si>
  <si>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</si>
  <si>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</si>
  <si>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</si>
  <si>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</si>
  <si>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</si>
  <si>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</si>
  <si>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</si>
  <si>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</si>
  <si>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</si>
  <si>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</si>
  <si>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</si>
  <si>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</si>
  <si>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</si>
  <si>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</si>
  <si>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</si>
  <si>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</si>
  <si>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</si>
  <si>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</si>
  <si>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</si>
  <si>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</si>
  <si>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</si>
  <si>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</si>
  <si>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</si>
  <si>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</si>
  <si>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</si>
  <si>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</si>
  <si>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</si>
  <si>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</si>
  <si>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</si>
  <si>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</si>
  <si>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</si>
  <si>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</si>
  <si>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</si>
  <si>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</si>
  <si>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</si>
  <si>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</si>
  <si>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</si>
  <si>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</si>
  <si>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</si>
  <si>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</si>
  <si>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</si>
  <si>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</si>
  <si>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</si>
  <si>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</si>
  <si>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</si>
  <si>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</si>
  <si>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</si>
  <si>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</si>
  <si>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</si>
  <si>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</si>
  <si>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</si>
  <si>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</si>
  <si>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</si>
  <si>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</si>
  <si>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</si>
  <si>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</si>
  <si>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</si>
  <si>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</si>
  <si>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</si>
  <si>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</si>
  <si>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</si>
  <si>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</si>
  <si>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</si>
  <si>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</si>
  <si>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</si>
  <si>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</si>
  <si>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</si>
  <si>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</si>
  <si>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</si>
  <si>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</si>
  <si>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</si>
  <si>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</si>
  <si>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</si>
  <si>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</si>
  <si>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</si>
  <si>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</si>
  <si>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</si>
  <si>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</si>
  <si>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</si>
  <si>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</si>
  <si>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</si>
  <si>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</si>
  <si>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</si>
  <si>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</si>
  <si>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</si>
  <si>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</si>
  <si>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</si>
  <si>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</si>
  <si>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</si>
  <si>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</si>
  <si>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</si>
  <si>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</si>
  <si>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</si>
  <si>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</si>
  <si>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</si>
  <si>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</si>
  <si>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</si>
  <si>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</si>
  <si>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</si>
  <si>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</si>
  <si>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</si>
  <si>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</si>
  <si>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</si>
  <si>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</si>
  <si>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</si>
  <si>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</si>
  <si>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</si>
  <si>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</si>
  <si>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</si>
  <si>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</si>
  <si>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</si>
  <si>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</si>
  <si>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</si>
  <si>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</si>
  <si>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</si>
  <si>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</si>
  <si>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</si>
  <si>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</si>
  <si>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</si>
  <si>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</si>
  <si>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</si>
  <si>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</si>
  <si>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</si>
  <si>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</si>
  <si>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</si>
  <si>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</si>
  <si>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</si>
  <si>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</si>
  <si>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</si>
  <si>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</si>
  <si>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</si>
  <si>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</si>
  <si>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</si>
  <si>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</si>
  <si>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</si>
  <si>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</si>
  <si>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</si>
  <si>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</si>
  <si>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</si>
  <si>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</si>
  <si>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</si>
  <si>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</si>
  <si>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</si>
  <si>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</si>
  <si>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</si>
  <si>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</si>
  <si>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</si>
  <si>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</si>
  <si>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</si>
  <si>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</si>
  <si>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</si>
  <si>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</si>
  <si>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</si>
  <si>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</si>
  <si>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</si>
  <si>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</si>
  <si>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</si>
  <si>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</si>
  <si>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</si>
  <si>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</si>
  <si>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</si>
  <si>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</si>
  <si>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</si>
  <si>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</si>
  <si>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</si>
  <si>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</si>
  <si>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</si>
  <si>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</si>
  <si>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</si>
  <si>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</si>
  <si>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</si>
  <si>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</si>
  <si>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</si>
  <si>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</si>
  <si>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</si>
  <si>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</si>
  <si>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</si>
  <si>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</si>
  <si>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</si>
  <si>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</si>
  <si>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</si>
  <si>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</si>
  <si>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</si>
  <si>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</si>
  <si>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</si>
  <si>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</si>
  <si>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</si>
  <si>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</si>
  <si>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</si>
  <si>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</si>
  <si>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</si>
  <si>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</si>
  <si>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</si>
  <si>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</si>
  <si>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</si>
  <si>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</si>
  <si>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</si>
  <si>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</si>
  <si>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</si>
  <si>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</si>
  <si>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</si>
  <si>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</si>
  <si>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</si>
  <si>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</si>
  <si>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</si>
  <si>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</si>
  <si>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</si>
  <si>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</si>
  <si>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</si>
  <si>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</si>
  <si>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</si>
  <si>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</si>
  <si>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</si>
  <si>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</si>
  <si>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</si>
  <si>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</si>
  <si>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</si>
  <si>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</si>
  <si>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</si>
  <si>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</si>
  <si>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</si>
  <si>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</si>
  <si>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</si>
  <si>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</si>
  <si>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</si>
  <si>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</si>
  <si>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</si>
  <si>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</si>
  <si>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</si>
  <si>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</si>
  <si>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</si>
  <si>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</si>
  <si>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</si>
  <si>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</si>
  <si>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</si>
  <si>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</si>
  <si>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</si>
  <si>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</si>
  <si>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</si>
  <si>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</si>
  <si>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</si>
  <si>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</si>
  <si>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</si>
  <si>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</si>
  <si>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</si>
  <si>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</si>
  <si>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</si>
  <si>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</si>
  <si>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</si>
  <si>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</si>
  <si>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</si>
  <si>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</si>
  <si>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</si>
  <si>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</si>
  <si>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</si>
  <si>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</si>
  <si>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</si>
  <si>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</si>
  <si>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</si>
  <si>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</si>
  <si>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</si>
  <si>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</si>
  <si>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</si>
  <si>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</si>
  <si>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</si>
  <si>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</si>
  <si>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</si>
  <si>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</si>
  <si>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</si>
  <si>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</si>
  <si>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</si>
  <si>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</si>
  <si>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</si>
  <si>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</si>
  <si>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</si>
  <si>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</si>
  <si>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</si>
  <si>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</si>
  <si>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</si>
  <si>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</si>
  <si>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</si>
  <si>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</si>
  <si>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</si>
  <si>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</si>
  <si>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</si>
  <si>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</si>
  <si>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</si>
  <si>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</si>
  <si>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</si>
  <si>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</si>
  <si>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</si>
  <si>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</si>
  <si>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</si>
  <si>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</si>
  <si>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</si>
  <si>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</si>
  <si>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</si>
  <si>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</si>
  <si>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</si>
  <si>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</si>
  <si>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</si>
  <si>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</si>
  <si>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</si>
  <si>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</si>
  <si>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</si>
  <si>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</si>
  <si>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</si>
  <si>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</si>
  <si>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</si>
  <si>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</si>
  <si>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</si>
  <si>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</si>
  <si>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</si>
  <si>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</si>
  <si>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</si>
  <si>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</si>
  <si>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</si>
  <si>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</si>
  <si>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</si>
  <si>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</si>
  <si>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</si>
  <si>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</si>
  <si>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</si>
  <si>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</si>
  <si>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</si>
  <si>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</si>
  <si>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</si>
  <si>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</si>
  <si>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</si>
  <si>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</si>
  <si>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</si>
  <si>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</si>
  <si>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</si>
  <si>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</si>
  <si>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</si>
  <si>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</si>
  <si>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</si>
  <si>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</si>
  <si>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</si>
  <si>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</si>
  <si>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</si>
  <si>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</si>
  <si>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</si>
  <si>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</si>
  <si>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</si>
  <si>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</si>
  <si>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</si>
  <si>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</si>
  <si>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</si>
  <si>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</si>
  <si>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</si>
  <si>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</si>
  <si>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</si>
  <si>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</si>
  <si>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</si>
  <si>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</si>
  <si>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</si>
  <si>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</si>
  <si>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</si>
  <si>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</si>
  <si>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</si>
  <si>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</si>
  <si>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</si>
  <si>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</si>
  <si>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</si>
  <si>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</si>
  <si>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</si>
  <si>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</si>
  <si>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</si>
  <si>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</si>
  <si>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</si>
  <si>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</si>
  <si>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</si>
  <si>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</si>
  <si>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</si>
  <si>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</si>
  <si>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</si>
  <si>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</si>
  <si>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</si>
  <si>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</si>
  <si>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</si>
  <si>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</si>
  <si>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</si>
  <si>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</si>
  <si>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</si>
  <si>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</si>
  <si>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</si>
  <si>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</si>
  <si>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</si>
  <si>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</si>
  <si>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</si>
  <si>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</si>
  <si>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</si>
  <si>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</si>
  <si>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</si>
  <si>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</si>
  <si>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</si>
  <si>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</si>
  <si>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</si>
  <si>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</si>
  <si>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</si>
  <si>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</si>
  <si>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</si>
  <si>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</si>
  <si>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</si>
  <si>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</si>
  <si>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</si>
  <si>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</si>
  <si>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</si>
  <si>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</si>
  <si>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</si>
  <si>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</si>
  <si>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</si>
  <si>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</si>
  <si>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</si>
  <si>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</si>
  <si>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</si>
  <si>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</si>
  <si>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</si>
  <si>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</si>
  <si>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</si>
  <si>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</si>
  <si>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</si>
  <si>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</si>
  <si>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</si>
  <si>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</si>
  <si>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</si>
  <si>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</si>
  <si>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</si>
  <si>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</si>
  <si>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</si>
  <si>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</si>
  <si>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</si>
  <si>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</si>
  <si>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</si>
  <si>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</si>
  <si>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</si>
  <si>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</si>
  <si>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</si>
  <si>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</si>
  <si>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</si>
  <si>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</si>
  <si>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</si>
  <si>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</si>
  <si>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</si>
  <si>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</si>
  <si>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</si>
  <si>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</si>
  <si>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</si>
  <si>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</si>
  <si>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</si>
  <si>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</si>
  <si>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</si>
  <si>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</si>
  <si>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</si>
  <si>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</si>
  <si>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</si>
  <si>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</si>
  <si>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</si>
  <si>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</si>
  <si>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</si>
  <si>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</si>
  <si>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</si>
  <si>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</si>
  <si>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</si>
  <si>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</si>
  <si>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</si>
  <si>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</si>
  <si>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</si>
  <si>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</si>
  <si>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</si>
  <si>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</si>
  <si>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</si>
  <si>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</si>
  <si>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</si>
  <si>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</si>
  <si>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</si>
  <si>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</si>
  <si>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</si>
  <si>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</si>
  <si>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</si>
  <si>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</si>
  <si>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</si>
  <si>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</si>
  <si>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</si>
  <si>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</si>
  <si>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</si>
  <si>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</si>
  <si>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</si>
  <si>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</si>
  <si>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</si>
  <si>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</si>
  <si>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</si>
  <si>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</si>
  <si>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</si>
  <si>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</si>
  <si>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</si>
  <si>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</si>
  <si>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</si>
  <si>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</si>
  <si>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</si>
  <si>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</si>
  <si>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</si>
  <si>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</si>
  <si>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</si>
  <si>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</si>
  <si>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</si>
  <si>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</si>
  <si>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</si>
  <si>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</si>
  <si>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</si>
  <si>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</si>
  <si>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</si>
  <si>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</si>
  <si>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</si>
  <si>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</si>
  <si>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</si>
  <si>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</si>
  <si>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</si>
  <si>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</si>
  <si>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</si>
  <si>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</si>
  <si>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</si>
  <si>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</si>
  <si>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</si>
  <si>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</si>
  <si>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</si>
  <si>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</si>
  <si>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</si>
  <si>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</si>
  <si>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</si>
  <si>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</si>
  <si>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</si>
  <si>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</si>
  <si>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</si>
  <si>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</si>
  <si>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</si>
  <si>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</si>
  <si>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</si>
  <si>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</si>
  <si>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</si>
  <si>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</si>
  <si>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</si>
  <si>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</si>
  <si>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</si>
  <si>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</si>
  <si>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</si>
  <si>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</si>
  <si>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</si>
  <si>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</si>
  <si>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</si>
  <si>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</si>
  <si>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</si>
  <si>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</si>
  <si>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</si>
  <si>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</si>
  <si>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</si>
  <si>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</si>
  <si>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</si>
  <si>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</si>
  <si>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</si>
  <si>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</si>
  <si>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</si>
  <si>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</si>
  <si>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</si>
  <si>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</si>
  <si>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</si>
  <si>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</si>
  <si>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</si>
  <si>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</si>
  <si>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</si>
  <si>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</si>
  <si>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</si>
  <si>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</si>
  <si>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</si>
  <si>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</si>
  <si>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</si>
  <si>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</si>
  <si>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</si>
  <si>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</si>
  <si>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</si>
  <si>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</si>
  <si>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</si>
  <si>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</si>
  <si>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</si>
  <si>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</si>
  <si>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</si>
  <si>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</si>
  <si>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</si>
  <si>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</si>
  <si>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</si>
  <si>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</si>
  <si>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</si>
  <si>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</si>
  <si>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</si>
  <si>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</si>
  <si>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</si>
  <si>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</si>
  <si>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</si>
  <si>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</si>
  <si>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</si>
  <si>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</si>
  <si>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</si>
  <si>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</si>
  <si>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</si>
  <si>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</si>
  <si>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</si>
  <si>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</si>
  <si>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</si>
  <si>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</si>
  <si>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</si>
  <si>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</si>
  <si>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</si>
  <si>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</si>
  <si>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</si>
  <si>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</si>
  <si>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</si>
  <si>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</si>
  <si>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</si>
  <si>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</si>
  <si>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</si>
  <si>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</si>
  <si>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</si>
  <si>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</si>
  <si>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</si>
  <si>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</si>
  <si>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</si>
  <si>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</si>
  <si>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</si>
  <si>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</si>
  <si>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</si>
  <si>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</si>
  <si>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</si>
  <si>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</si>
  <si>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</si>
  <si>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</si>
  <si>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</si>
  <si>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</si>
  <si>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</si>
  <si>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</si>
  <si>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</si>
  <si>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</si>
  <si>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</si>
  <si>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</si>
  <si>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</si>
  <si>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</si>
  <si>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</si>
  <si>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</si>
  <si>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</si>
  <si>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</si>
  <si>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</si>
  <si>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</si>
  <si>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</si>
  <si>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</si>
  <si>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</si>
  <si>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</si>
  <si>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</si>
  <si>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</si>
  <si>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</si>
  <si>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</si>
  <si>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</si>
  <si>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</si>
  <si>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</si>
  <si>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</si>
  <si>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</si>
  <si>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</si>
  <si>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</si>
  <si>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</si>
  <si>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</si>
  <si>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</si>
  <si>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</si>
  <si>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</si>
  <si>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</si>
  <si>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</si>
  <si>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</si>
  <si>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</si>
  <si>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</si>
  <si>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</si>
  <si>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</si>
  <si>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</si>
  <si>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</si>
  <si>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</si>
  <si>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</si>
  <si>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</si>
  <si>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</si>
  <si>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</si>
  <si>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</si>
  <si>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</si>
  <si>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</si>
  <si>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</si>
  <si>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TT-20251010-01130 // NA</t>
  </si>
  <si>
    <t xml:space="preserve">ETA 40 mins </t>
  </si>
  <si>
    <t>PCM-20251011-00000575</t>
  </si>
  <si>
    <t>ETA 70 mins</t>
  </si>
  <si>
    <t>TT-20251011-00574 // NA</t>
  </si>
  <si>
    <t>will check after KMS0057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</si>
</sst>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278.42899930555723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0.91967060185561422</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0.31688125000073342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6.3235416666429956E-2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45941.377425231483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45941.377425231483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45941.377425231483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45941.377425231483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45941.377425231483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45941.377425231483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45941.377425231483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45941.377425231483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45941.377425231483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45941.377425231483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45941.377425231483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45941.377425231483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45941.377425231483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45941.377425231483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45941.377425231483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45941.377425231483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45941.377425231483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45941.377425231483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45941.377425231483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45941.377425231483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45941.377425231483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45941.377425231483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45941.377425231483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45941.377425231483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45941.377425231483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45941.377425231483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45941.377425231483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45941.377425231483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45941.377425231483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45941.377425231483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45941.377425231483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45941.377425231483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45941.377425231483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45941.377425231483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45941.377425231483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45941.377425231483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45941.377425231483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45941.377425231483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45941.377425231483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45941.377425231483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45941.377425231483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45941.377425231483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45941.377425231483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45941.377425231483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45941.377425231483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45941.377425231483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45941.377425231483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36D0858E-12B7-4328-9C86-5F39EC6DF93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134.65034189815196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116.37758726852189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1128</v>
      </c>
      <c r="E6" s="120" t="s">
        <v>38964</v>
      </c>
      <c r="F6" s="121">
        <v>45941.370300925926</v>
      </c>
      <c r="G6" s="122">
        <f ca="1">IFERROR(NOW()-F6,"-")</f>
        <v>7.1243055572267622E-3</v>
      </c>
      <c r="H6" s="121">
        <v>45941.365543981483</v>
      </c>
      <c r="I6" s="18" t="str">
        <f>IFERROR(VLOOKUP(D6,DB!A:F,6,0),"")</f>
        <v>SCECO</v>
      </c>
      <c r="J6" s="18" t="str">
        <f>IFERROR(VLOOKUP(D6,DB!A:G,7,0),"")</f>
        <v>Dead</v>
      </c>
      <c r="K6" s="19" t="s">
        <v>39059</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45941.377425231483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45941.377425231483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45941.377425231483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45941.377425231483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45941.377425231483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45941.377425231483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45941.377425231483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45941.377425231483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45941.377425231483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45941.377425231483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45941.377425231483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45941.377425231483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45941.377425231483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45941.377425231483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45941.377425231483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45941.377425231483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45941.377425231483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45941.377425231483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45941.377425231483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45941.377425231483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45941.377425231483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45941.377425231483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45941.377425231483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45941.377425231483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45941.377425231483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45941.377425231483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45941.377425231483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45941.377425231483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45941.377425231483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45941.377425231483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45941.377425231483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45941.377425231483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45941.377425231483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45941.377425231483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45941.377425231483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45941.377425231483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45941.377425231483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45941.377425231483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45941.377425231483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45941.377425231483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45941.377425231483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45941.377425231483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45941.377425231483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45941.377425231483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45941.377425231483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45941.377425231483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45941.377425231483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45941.377425231483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45941.377425231483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45941.377425231483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45941.377425231483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45941.377425231483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45941.377425231483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45941.377425231483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45941.377425231483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45941.377425231483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45941.377425231483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45941.377425231483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45941.377425231483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45941.377425231483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45941.377425231483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45941.377425231483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45941.377425231483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45941.377425231483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45941.377425231483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45941.377425231483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45941.377425231483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45941.377425231483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45941.377425231483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45941.377425231483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45941.377425231483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45941.377425231483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45941.377425231483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45941.377425231483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45941.377425231483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45941.377425231483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45941.377425231483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45941.377425231483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45941.377425231483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45941.377425231483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45941.377425231483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45941.377425231483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45941.377425231483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45941.377425231483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45941.377425231483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45941.377425231483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45941.377425231483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45941.377425231483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45941.377425231483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45941.377425231483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45941.377425231483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45941.377425231483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45941.377425231483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45941.377425231483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45941.377425231483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45941.377425231483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45941.377425231483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45941.377425231483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45941.377425231483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45941.377425231483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45941.377425231483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45941.377425231483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45941.377425231483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45941.377425231483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45941.377425231483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45941.377425231483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45941.377425231483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45941.377425231483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45941.377425231483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45941.377425231483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45941.377425231483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45941.377425231483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45941.377425231483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45941.377425231483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45941.377425231483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45941.377425231483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45941.377425231483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45941.377425231483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45941.377425231483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45941.377425231483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45941.377425231483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45941.377425231483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45941.377425231483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45941.377425231483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45941.377425231483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45941.377425231483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45941.377425231483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45941.377425231483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45941.377425231483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45941.377425231483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45941.377425231483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45941.377425231483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45941.377425231483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45941.377425231483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45941.377425231483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45941.377425231483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45941.377425231483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45941.377425231483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45941.377425231483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45941.377425231483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45941.377425231483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45941.377425231483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45941.377425231483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45941.377425231483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45941.377425231483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45941.377425231483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45941.377425231483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45941.377425231483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45941.377425231483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45941.377425231483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45941.377425231483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45941.377425231483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45941.377425231483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45941.377425231483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45941.377425231483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45941.377425231483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45941.377425231483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45941.377425231483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45941.377425231483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45941.377425231483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45941.377425231483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45941.377425231483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45941.377425231483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45941.377425231483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45941.377425231483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45941.377425231483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45941.377425231483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45941.377425231483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45941.377425231483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45941.377425231483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45941.377425231483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45941.377425231483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45941.377425231483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45941.377425231483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45941.377425231483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45941.377425231483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45941.377425231483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45941.377425231483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45941.377425231483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45941.377425231483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45941.377425231483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45941.377425231483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45941.377425231483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45941.377425231483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45941.377425231483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45941.377425231483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45941.377425231483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45941.377425231483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45941.377425231483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45941.377425231483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45941.377425231483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45941.377425231483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45941.377425231483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45941.377425231483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45941.377425231483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45941.377425231483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45941.377425231483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45941.377425231483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45941.377425231483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45941.377425231483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45941.377425231483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45941.377425231483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45941.377425231483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45941.377425231483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45941.377425231483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45941.377425231483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45941.377425231483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45941.377425231483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45941.377425231483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45941.377425231483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45941.377425231483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45941.377425231483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45941.377425231483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45941.377425231483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45941.377425231483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45941.377425231483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45941.377425231483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45941.377425231483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45941.377425231483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45941.377425231483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45941.377425231483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45941.377425231483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45941.377425231483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45941.377425231483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45941.377425231483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45941.377425231483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45941.377425231483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45941.377425231483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45941.377425231483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45941.377425231483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45941.377425231483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45941.377425231483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45941.377425231483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45941.377425231483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45941.377425231483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45941.377425231483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45941.377425231483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45941.377425231483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45941.377425231483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45941.377425231483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45941.377425231483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45941.377425231483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45941.377425231483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45941.377425231483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45941.377425231483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45941.377425231483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45941.377425231483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45941.377425231483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45941.377425231483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45941.377425231483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45941.377425231483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45941.377425231483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45941.377425231483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45941.377425231483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45941.377425231483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45941.377425231483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45941.377425231483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45941.377425231483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45941.377425231483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45941.377425231483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45941.377425231483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45941.377425231483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45941.377425231483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45941.377425231483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45941.377425231483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45941.377425231483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45941.377425231483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45941.377425231483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45941.377425231483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45941.377425231483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45941.377425231483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45941.377425231483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45941.377425231483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45941.377425231483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45941.377425231483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45941.377425231483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45941.377425231483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45941.377425231483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45941.377425231483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45941.377425231483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45941.377425231483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45941.377425231483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45941.377425231483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45941.377425231483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45941.377425231483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45941.377425231483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45941.377425231483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45941.377425231483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45941.377425231483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45941.377425231483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45941.377425231483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45941.377425231483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45941.377425231483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45941.377425231483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45941.377425231483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45941.377425231483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45941.377425231483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45941.377425231483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45941.377425231483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45941.377425231483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45941.377425231483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45941.377425231483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45941.377425231483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45941.377425231483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45941.377425231483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45941.377425231483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45941.377425231483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45941.377425231483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45941.377425231483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45941.377425231483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45941.377425231483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45941.377425231483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45941.377425231483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45941.377425231483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45941.377425231483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45941.377425231483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45941.377425231483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45941.377425231483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45941.377425231483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45941.377425231483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45941.377425231483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45941.377425231483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45941.377425231483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45941.377425231483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45941.377425231483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45941.377425231483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45941.377425231483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45941.377425231483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45941.377425231483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45941.377425231483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45941.377425231483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45941.377425231483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45941.377425231483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45941.377425231483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45941.377425231483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45941.377425231483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45941.377425231483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45941.377425231483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45941.377425231483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45941.377425231483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45941.377425231483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45941.377425231483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45941.377425231483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45941.377425231483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45941.377425231483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45941.377425231483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45941.377425231483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45941.377425231483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45941.377425231483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45941.377425231483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45941.377425231483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45941.377425231483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45941.377425231483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45941.377425231483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45941.377425231483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45941.377425231483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45941.377425231483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45941.377425231483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45941.377425231483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45941.377425231483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45941.377425231483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45941.377425231483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45941.377425231483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45941.377425231483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45941.377425231483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45941.377425231483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45941.377425231483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45941.377425231483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45941.377425231483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45941.377425231483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45941.377425231483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45941.377425231483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45941.377425231483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45941.377425231483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45941.377425231483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45941.377425231483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45941.377425231483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45941.377425231483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45941.377425231483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45941.377425231483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45941.377425231483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45941.377425231483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45941.377425231483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45941.377425231483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45941.377425231483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45941.377425231483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45941.377425231483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45941.377425231483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45941.377425231483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45941.377425231483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45941.377425231483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45941.377425231483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45941.377425231483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45941.377425231483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45941.377425231483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45941.377425231483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45941.377425231483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45941.377425231483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45941.377425231483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45941.377425231483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45941.377425231483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45941.377425231483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45941.377425231483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45941.377425231483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45941.377425231483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45941.377425231483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45941.377425231483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45941.377425231483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45941.377425231483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45941.377425231483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45941.377425231483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45941.377425231483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45941.377425231483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45941.377425231483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45941.377425231483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45941.377425231483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45941.377425231483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45941.377425231483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45941.377425231483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45941.377425231483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45941.377425231483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45941.377425231483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45941.377425231483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45941.377425231483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45941.377425231483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45941.377425231483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45941.377425231483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45941.377425231483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45941.377425231483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45941.377425231483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45941.377425231483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45941.377425231483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45941.377425231483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45941.377425231483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45941.377425231483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45941.377425231483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45941.377425231483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45941.377425231483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45941.377425231483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45941.377425231483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45941.377425231483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45941.377425231483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45941.377425231483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45941.377425231483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45941.377425231483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45941.377425231483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45941.377425231483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45941.377425231483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45941.377425231483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45941.377425231483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45941.377425231483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45941.377425231483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45941.377425231483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45941.377425231483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45941.377425231483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45941.377425231483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45941.377425231483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45941.377425231483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45941.377425231483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45941.377425231483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45941.377425231483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45941.377425231483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45941.377425231483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45941.377425231483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45941.377425231483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45941.377425231483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45941.377425231483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45941.377425231483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45941.377425231483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45941.377425231483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45941.377425231483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45941.377425231483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45941.377425231483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45941.377425231483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45941.377425231483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45941.377425231483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45941.377425231483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45941.377425231483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45941.377425231483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45941.377425231483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45941.377425231483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45941.377425231483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45941.377425231483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45941.377425231483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45941.377425231483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45941.377425231483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45941.377425231483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45941.377425231483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45941.377425231483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45941.377425231483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45941.377425231483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45941.377425231483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45941.377425231483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45941.377425231483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45941.377425231483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45941.377425231483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45941.377425231483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45941.377425231483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45941.377425231483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45941.377425231483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45941.377425231483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45941.377425231483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45941.377425231483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45941.377425231483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45941.377425231483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45941.377425231483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45941.377425231483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45941.377425231483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45941.377425231483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45941.377425231483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45941.377425231483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45941.377425231483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45941.377425231483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45941.377425231483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45941.377425231483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45941.377425231483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45941.377425231483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45941.377425231483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45941.377425231483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45941.377425231483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45941.377425231483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45941.377425231483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45941.377425231483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45941.377425231483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45941.377425231483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45941.377425231483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45941.377425231483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45941.377425231483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45941.377425231483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45941.377425231483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45941.377425231483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45941.377425231483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45941.377425231483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45941.377425231483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45941.377425231483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45941.377425231483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45941.377425231483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45941.377425231483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45941.377425231483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45941.377425231483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45941.377425231483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45941.377425231483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45941.377425231483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45941.377425231483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45941.377425231483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45941.377425231483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45941.377425231483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45941.377425231483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45941.377425231483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45941.377425231483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45941.377425231483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45941.377425231483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45941.377425231483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45941.377425231483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45941.377425231483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45941.377425231483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45941.377425231483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45941.377425231483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45941.377425231483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45941.377425231483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45941.377425231483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45941.377425231483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45941.377425231483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45941.377425231483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45941.377425231483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45941.377425231483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45941.377425231483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45941.377425231483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45941.377425231483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45941.377425231483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45941.377425231483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45941.377425231483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45941.377425231483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45941.377425231483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45941.377425231483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45941.377425231483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45941.377425231483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45941.377425231483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45941.377425231483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45941.377425231483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45941.377425231483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45941.377425231483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45941.377425231483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45941.377425231483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45941.377425231483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45941.377425231483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45941.377425231483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45941.377425231483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45941.377425231483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45941.377425231483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45941.377425231483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45941.377425231483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45941.377425231483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45941.377425231483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45941.377425231483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45941.377425231483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45941.377425231483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45941.377425231483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45941.377425231483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45941.377425231483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45941.377425231483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45941.377425231483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45941.377425231483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45941.377425231483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45941.377425231483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45941.377425231483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45941.377425231483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45941.377425231483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45941.377425231483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45941.377425231483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45941.377425231483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45941.377425231483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45941.377425231483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45941.377425231483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45941.377425231483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45941.377425231483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45941.377425231483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45941.377425231483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45941.377425231483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45941.377425231483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45941.377425231483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45941.377425231483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45941.377425231483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45941.377425231483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45941.377425231483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45941.377425231483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45941.377425231483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45941.377425231483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45941.377425231483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45941.377425231483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45941.377425231483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45941.377425231483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45941.377425231483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45941.377425231483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45941.377425231483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45941.377425231483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45941.377425231483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45941.377425231483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45941.377425231483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45941.377425231483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45941.377425231483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45941.377425231483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45941.377425231483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45941.377425231483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45941.377425231483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45941.377425231483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45941.377425231483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45941.377425231483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45941.377425231483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45941.377425231483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45941.377425231483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45941.377425231483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45941.377425231483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45941.377425231483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45941.377425231483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45941.377425231483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45941.377425231483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45941.377425231483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45941.377425231483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45941.377425231483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45941.377425231483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45941.377425231483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45941.377425231483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45941.377425231483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45941.377425231483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45941.377425231483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45941.377425231483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45941.377425231483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45941.377425231483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45941.377425231483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45941.377425231483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45941.377425231483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45941.377425231483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45941.377425231483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45941.377425231483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45941.377425231483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45941.377425231483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45941.377425231483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45941.377425231483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45941.377425231483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45941.377425231483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45941.377425231483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45941.377425231483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45941.377425231483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45941.377425231483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45941.377425231483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45941.377425231483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45941.377425231483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45941.377425231483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45941.377425231483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45941.377425231483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45941.377425231483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45941.377425231483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45941.377425231483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45941.377425231483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45941.377425231483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45941.377425231483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45941.377425231483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45941.377425231483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45941.377425231483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45941.377425231483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45941.377425231483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45941.377425231483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45941.377425231483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45941.377425231483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45941.377425231483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45941.377425231483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45941.377425231483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45941.377425231483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45941.377425231483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45941.377425231483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45941.377425231483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45941.377425231483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45941.377425231483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45941.377425231483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45941.377425231483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45941.377425231483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45941.377425231483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45941.377425231483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45941.377425231483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45941.377425231483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45941.377425231483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45941.377425231483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45941.377425231483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45941.377425231483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45941.377425231483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45941.377425231483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45941.377425231483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45941.377425231483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45941.377425231483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45941.377425231483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45941.377425231483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45941.377425231483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45941.377425231483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45941.377425231483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45941.377425231483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45941.377425231483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45941.377425231483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45941.377425231483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45941.377425231483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45941.377425231483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45941.377425231483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45941.377425231483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45941.377425231483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45941.377425231483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45941.377425231483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45941.377425231483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45941.377425231483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45941.377425231483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45941.377425231483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45941.377425231483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45941.377425231483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45941.377425231483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45941.377425231483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45941.377425231483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45941.377425231483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45941.377425231483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45941.377425231483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45941.377425231483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45941.377425231483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45941.377425231483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45941.377425231483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45941.377425231483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45941.377425231483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45941.377425231483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45941.377425231483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45941.377425231483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45941.377425231483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45941.377425231483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45941.377425231483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45941.377425231483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45941.377425231483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45941.377425231483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45941.377425231483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45941.377425231483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45941.377425231483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45941.377425231483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45941.377425231483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45941.377425231483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45941.377425231483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45941.377425231483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45941.377425231483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45941.377425231483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45941.377425231483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45941.377425231483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45941.377425231483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45941.377425231483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45941.377425231483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45941.377425231483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45941.377425231483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45941.377425231483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45941.377425231483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45941.377425231483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45941.377425231483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45941.377425231483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45941.377425231483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45941.377425231483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45941.377425231483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45941.377425231483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45941.377425231483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45941.377425231483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45941.377425231483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45941.377425231483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45941.377425231483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45941.377425231483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45941.377425231483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45941.377425231483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45941.377425231483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45941.377425231483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45941.377425231483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45941.377425231483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45941.377425231483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45941.377425231483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45941.377425231483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45941.377425231483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45941.377425231483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45941.377425231483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45941.377425231483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45941.377425231483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45941.377425231483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45941.377425231483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45941.377425231483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45941.377425231483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45941.377425231483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45941.377425231483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45941.377425231483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45941.377425231483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45941.377425231483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45941.377425231483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45941.377425231483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45941.377425231483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45941.377425231483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45941.377425231483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45941.377425231483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45941.377425231483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45941.377425231483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45941.377425231483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45941.377425231483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45941.377425231483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45941.377425231483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45941.377425231483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45941.377425231483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45941.377425231483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45941.377425231483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45941.377425231483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45941.377425231483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45941.377425231483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45941.377425231483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45941.377425231483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45941.377425231483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45941.377425231483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45941.377425231483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45941.377425231483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45941.377425231483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45941.377425231483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45941.377425231483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45941.377425231483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45941.377425231483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45941.377425231483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45941.377425231483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45941.377425231483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45941.377425231483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45941.377425231483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45941.377425231483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45941.377425231483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45941.377425231483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45941.377425231483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45941.377425231483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45941.377425231483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45941.377425231483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45941.377425231483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45941.377425231483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45941.377425231483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45941.377425231483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45941.377425231483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45941.377425231483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45941.377425231483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45941.377425231483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45941.377425231483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45941.377425231483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45941.377425231483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45941.377425231483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45941.377425231483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45941.377425231483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45941.377425231483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45941.377425231483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45941.377425231483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45941.377425231483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45941.377425231483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45941.377425231483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45941.377425231483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45941.377425231483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45941.377425231483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45941.377425231483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45941.377425231483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45941.377425231483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45941.377425231483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45941.377425231483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45941.377425231483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45941.377425231483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45941.377425231483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45941.377425231483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45941.377425231483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45941.377425231483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45941.377425231483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45941.377425231483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45941.377425231483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45941.377425231483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45941.377425231483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45941.377425231483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45941.377425231483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45941.377425231483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45941.377425231483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45941.377425231483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45941.377425231483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45941.377425231483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45941.377425231483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45941.377425231483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45941.377425231483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45941.377425231483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45941.377425231483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45941.377425231483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45941.377425231483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45941.377425231483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45941.377425231483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45941.377425231483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45941.377425231483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45941.377425231483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45941.377425231483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45941.377425231483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45941.377425231483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45941.377425231483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45941.377425231483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45941.377425231483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45941.377425231483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45941.377425231483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45941.377425231483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45941.377425231483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45941.377425231483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45941.377425231483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45941.377425231483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45941.377425231483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45941.377425231483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45941.377425231483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45941.377425231483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45941.377425231483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45941.377425231483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45941.377425231483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45941.377425231483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45941.377425231483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45941.377425231483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45941.377425231483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45941.377425231483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45941.377425231483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45941.377425231483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45941.377425231483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45941.377425231483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45941.377425231483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45941.377425231483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45941.377425231483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45941.377425231483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45941.377425231483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45941.377425231483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45941.377425231483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45941.377425231483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45941.377425231483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45941.377425231483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45941.377425231483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45941.377425231483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45941.377425231483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45941.377425231483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45941.377425231483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45941.377425231483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45941.377425231483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45941.377425231483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45941.377425231483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45941.377425231483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45941.377425231483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45941.377425231483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45941.377425231483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45941.377425231483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45941.377425231483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45941.377425231483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45941.377425231483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45941.377425231483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45941.377425231483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45941.377425231483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45941.377425231483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45941.377425231483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45941.377425231483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45941.377425231483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45941.377425231483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45941.377425231483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45941.377425231483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45941.377425231483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45941.377425231483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45941.377425231483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45941.377425231483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45941.377425231483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45941.377425231483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45941.377425231483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45941.377425231483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45941.377425231483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45941.377425231483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45941.377425231483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45941.377425231483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45941.377425231483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45941.377425231483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45941.377425231483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45941.377425231483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45941.377425231483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45941.377425231483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45941.377425231483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45941.377425231483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45941.377425231483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45941.377425231483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45941.377425231483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45941.377425231483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45941.377425231483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45941.377425231483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45941.377425231483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45941.377425231483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45941.377425231483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45941.377425231483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45941.377425231483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45941.377425231483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45941.377425231483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45941.377425231483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45941.377425231483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45941.377425231483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45941.377425231483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45941.377425231483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45941.377425231483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45941.377425231483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45941.377425231483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45941.377425231483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45941.377425231483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45941.377425231483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45941.377425231483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45941.377425231483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45941.377425231483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45941.377425231483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45941.377425231483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45941.377425231483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45941.377425231483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45941.377425231483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45941.377425231483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45941.377425231483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45941.377425231483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45941.377425231483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45941.377425231483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45941.377425231483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45941.377425231483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45941.377425231483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45941.377425231483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45941.377425231483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45941.377425231483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45941.377425231483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45941.377425231483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45941.377425231483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45941.377425231483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45941.377425231483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45941.377425231483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45941.377425231483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45941.377425231483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45941.377425231483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45941.377425231483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45941.377425231483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45941.377425231483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45941.377425231483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45941.377425231483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45941.377425231483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45941.377425231483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45941.377425231483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45941.377425231483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45941.377425231483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45941.377425231483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45941.377425231483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45941.377425231483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45941.377425231483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45941.377425231483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45941.377425231483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45941.377425231483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45941.377425231483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45941.377425231483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45941.377425231483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45941.377425231483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45941.377425231483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45941.377425231483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45941.377425231483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45941.377425231483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45941.377425231483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45941.377425231483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45941.377425231483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45941.377425231483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45941.377425231483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45941.377425231483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45941.377425231483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45941.377425231483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45941.377425231483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45941.377425231483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45941.377425231483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45941.377425231483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45941.377425231483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45941.377425231483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45941.377425231483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45941.377425231483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45941.377425231483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45941.377425231483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45941.377425231483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45941.377425231483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45941.377425231483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45941.377425231483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45941.377425231483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45941.377425231483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45941.377425231483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45941.377425231483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45941.377425231483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45941.377425231483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45941.377425231483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45941.377425231483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45941.377425231483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45941.377425231483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45941.377425231483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45941.377425231483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45941.377425231483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45941.377425231483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45941.377425231483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45941.377425231483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45941.377425231483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45941.377425231483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45941.377425231483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45941.377425231483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45941.377425231483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45941.377425231483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45941.377425231483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45941.377425231483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45941.377425231483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45941.377425231483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45941.377425231483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45941.377425231483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45941.377425231483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45941.377425231483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45941.377425231483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45941.377425231483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45941.377425231483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45941.377425231483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45941.377425231483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45941.377425231483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45941.377425231483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45941.377425231483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45941.377425231483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45941.377425231483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45941.377425231483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45941.377425231483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45941.377425231483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45941.377425231483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45941.377425231483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45941.377425231483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45941.377425231483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45941.377425231483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45941.377425231483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45941.377425231483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45941.377425231483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45941.377425231483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45941.377425231483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45941.377425231483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45941.377425231483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45941.377425231483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45941.377425231483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45941.377425231483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45941.377425231483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45941.377425231483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45941.377425231483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45941.377425231483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45941.377425231483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45941.377425231483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45941.377425231483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45941.377425231483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45941.377425231483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45941.377425231483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45941.377425231483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45941.377425231483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45941.377425231483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45941.377425231483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45941.377425231483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45941.377425231483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45941.377425231483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45941.377425231483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45941.377425231483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45941.377425231483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45941.377425231483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45941.377425231483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45941.377425231483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45941.377425231483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45941.377425231483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45941.377425231483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45941.377425231483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45941.377425231483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45941.377425231483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45941.377425231483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45941.377425231483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45941.377425231483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45941.377425231483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45941.377425231483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45941.377425231483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45941.377425231483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45941.377425231483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45941.377425231483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45941.377425231483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45941.377425231483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45941.377425231483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45941.377425231483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45941.377425231483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45941.377425231483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45941.377425231483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45941.377425231483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45941.377425231483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45941.377425231483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45941.377425231483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45941.377425231483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45941.377425231483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45941.377425231483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45941.377425231483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45941.377425231483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45941.377425231483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45941.377425231483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45941.377425231483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45941.377425231483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45941.377425231483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45941.377425231483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45941.377425231483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45941.377425231483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45941.377425231483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45941.377425231483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45941.377425231483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45941.377425231483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45941.377425231483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45941.377425231483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45941.377425231483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45941.377425231483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45941.377425231483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45941.377425231483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45941.377425231483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45941.377425231483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45941.377425231483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45941.377425231483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45941.377425231483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45941.377425231483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45941.377425231483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45941.377425231483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45941.377425231483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45941.377425231483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45941.377425231483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45941.377425231483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45941.377425231483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45941.377425231483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45941.377425231483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45941.377425231483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45941.377425231483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45941.377425231483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45941.377425231483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45941.377425231483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45941.377425231483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45941.377425231483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45941.377425231483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45941.377425231483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45941.377425231483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45941.377425231483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45941.377425231483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45941.377425231483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45941.377425231483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45941.377425231483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45941.377425231483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45941.377425231483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45941.377425231483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45941.377425231483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45941.377425231483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45941.377425231483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45941.377425231483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45941.377425231483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45941.377425231483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45941.377425231483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45941.377425231483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45941.377425231483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45941.377425231483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45941.377425231483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45941.377425231483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45941.377425231483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45941.377425231483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45941.377425231483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45941.377425231483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45941.377425231483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45941.377425231483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45941.377425231483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45941.377425231483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45941.377425231483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45941.377425231483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45941.377425231483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45941.377425231483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45941.377425231483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45941.377425231483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45941.377425231483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45941.377425231483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45941.377425231483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45941.377425231483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45941.377425231483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45941.377425231483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45941.377425231483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45941.377425231483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45941.377425231483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45941.377425231483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45941.377425231483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45941.377425231483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45941.377425231483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45941.377425231483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45941.377425231483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45941.377425231483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45941.377425231483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45941.377425231483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45941.377425231483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45941.377425231483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45941.377425231483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45941.377425231483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45941.377425231483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45941.377425231483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45941.377425231483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45941.377425231483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45941.377425231483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45941.377425231483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45941.377425231483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45941.377425231483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45941.377425231483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45941.377425231483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45941.377425231483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45941.377425231483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45941.377425231483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45941.377425231483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45941.377425231483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45941.377425231483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45941.377425231483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45941.377425231483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45941.377425231483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45941.377425231483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45941.377425231483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45941.377425231483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45941.377425231483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45941.377425231483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45941.377425231483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45941.377425231483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45941.377425231483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45941.377425231483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45941.377425231483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45941.377425231483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45941.377425231483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45941.377425231483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237.89670763888716</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5">
        <v>45941.201597222222</v>
      </c>
      <c r="G3" s="132">
        <f ca="1">IFERROR(NOW()-F3,"")</f>
        <v>0.17582800926174968</v>
      </c>
      <c r="H3" s="131">
        <v>45941.195949074077</v>
      </c>
      <c r="I3" s="127" t="str">
        <f>IFERROR(VLOOKUP(D3,DB!A:F,6,0),"")</f>
        <v>SCECO</v>
      </c>
      <c r="J3" s="127" t="str">
        <f>IFERROR(VLOOKUP(D3,DB!A:G,7,0),"")</f>
        <v>Dead</v>
      </c>
      <c r="K3" s="133" t="s">
        <v>39063</v>
      </c>
      <c r="L3" s="129" t="str">
        <f>IFERROR(VLOOKUP(D3,DB!A:I,9,0),"")</f>
        <v>Latis</v>
      </c>
    </row>
    <row r="4" spans="1:16" ht="15" customHeight="1">
      <c r="A4" s="127"/>
      <c r="B4" s="127" t="str">
        <f>IFERROR(VLOOKUP(D4,DB!A:K,11,0),"")</f>
        <v/>
      </c>
      <c r="C4" s="128"/>
      <c r="D4" s="99"/>
      <c r="E4" s="104"/>
      <c r="F4" s="131"/>
      <c r="G4" s="132">
        <f ca="1">IFERROR(NOW()-F4,"")</f>
        <v>45941.377425231483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45941.377425231483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45941.377425231483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45941.377425231483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45941.377425231483</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45941.377425231483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45941.377425231483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45941.377425231483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45941.377425231483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45941.377425231483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45941.377425231483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45941.377425231483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6"/>
      <c r="E16" s="130"/>
      <c r="F16" s="131"/>
      <c r="G16" s="132">
        <f ca="1">IFERROR(NOW()-F16,"")</f>
        <v>45941.377425231483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45941.377425231483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45941.377425231483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45941.377425231483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45941.377425231483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45941.377425231483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45941.377425231483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45941.377425231483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45941.377425231483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45941.377425231483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45941.377425231483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45941.377425231483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45941.377425231483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45941.377425231483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45941.377425231483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45941.377425231483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45941.377425231483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45941.377425231483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45941.377425231483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45941.377425231483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45941.377425231483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45941.377425231483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45941.377425231483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45941.377425231483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45941.377425231483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45941.377425231483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45941.377425231483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45941.377425231483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45941.377425231483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45941.377425231483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45941.377425231483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45941.377425231483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45941.377425231483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45941.377425231483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45941.377425231483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45941.377425231483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45941.377425231483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45941.377425231483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45941.377425231483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45941.377425231483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45941.377425231483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45941.377425231483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45941.377425231483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45941.377425231483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45941.377425231483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45941.377425231483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45941.377425231483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45941.377425231483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45941.377425231483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45941.377425231483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45941.377425231483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45941.377425231483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45941.377425231483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45941.377425231483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45941.377425231483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45941.377425231483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45941.377425231483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45941.377425231483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45941.377425231483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45941.377425231483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45941.377425231483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45941.377425231483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45941.377425231483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45941.377425231483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45941.377425231483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45941.377425231483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45941.377425231483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45941.377425231483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45941.377425231483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45941.377425231483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45941.377425231483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45941.377425231483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45941.377425231483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45941.377425231483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45941.377425231483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45941.377425231483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45941.377425231483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45941.377425231483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45941.377425231483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45941.377425231483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45941.377425231483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45941.377425231483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45941.377425231483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45941.377425231483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45941.377425231483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45941.377425231483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45941.377425231483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45941.377425231483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45941.377425231483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45941.377425231483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45941.377425231483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45941.377425231483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45941.377425231483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45941.377425231483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45941.377425231483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45941.377425231483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45941.377425231483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45941.377425231483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45941.377425231483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45941.377425231483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45941.377425231483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45941.377425231483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45941.377425231483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45941.377425231483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45941.377425231483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45941.377425231483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45941.377425231483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45941.377425231483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45941.377425231483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45941.377425231483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45941.377425231483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45941.377425231483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45941.377425231483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45941.377425231483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45941.377425231483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45941.377425231483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45941.377425231483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45941.377425231483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45941.377425231483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45941.377425231483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45941.377425231483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45941.377425231483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45941.377425231483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45941.377425231483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45941.377425231483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45941.377425231483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45941.377425231483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45941.377425231483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45941.377425231483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45941.377425231483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45941.377425231483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45941.377425231483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45941.377425231483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45941.377425231483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45941.377425231483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45941.377425231483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45941.377425231483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45941.377425231483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45941.377425231483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45941.377425231483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45941.377425231483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45941.377425231483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45941.377425231483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45941.377425231483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45941.377425231483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45941.377425231483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45941.377425231483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45941.377425231483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45941.377425231483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45941.377425231483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45941.377425231483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45941.377425231483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45941.377425231483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45941.377425231483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45941.377425231483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45941.377425231483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45941.377425231483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45941.377425231483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45941.377425231483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45941.377425231483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45941.377425231483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45941.377425231483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45941.377425231483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45941.377425231483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45941.377425231483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45941.377425231483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45941.377425231483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45941.377425231483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45941.377425231483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45941.377425231483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45941.377425231483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45941.377425231483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45941.377425231483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45941.377425231483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45941.377425231483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45941.377425231483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45941.377425231483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45941.377425231483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45941.377425231483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45941.377425231483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45941.377425231483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45941.377425231483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45941.377425231483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45941.377425231483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45941.377425231483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45941.377425231483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45941.377425231483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45941.377425231483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45941.377425231483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45941.377425231483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45941.377425231483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45941.377425231483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45941.377425231483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45941.377425231483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45941.377425231483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45941.377425231483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45941.377425231483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45941.377425231483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45941.377425231483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45941.377425231483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45941.377425231483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45941.377425231483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45941.377425231483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45941.377425231483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45941.377425231483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45941.377425231483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45941.377425231483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45941.377425231483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45941.377425231483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45941.377425231483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45941.377425231483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45941.377425231483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45941.377425231483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45941.377425231483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45941.377425231483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45941.377425231483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45941.377425231483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45941.377425231483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45941.377425231483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45941.377425231483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45941.377425231483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45941.377425231483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45941.377425231483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45941.377425231483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45941.377425231483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45941.377425231483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45941.377425231483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45941.377425231483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45941.377425231483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45941.377425231483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45941.377425231483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45941.377425231483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45941.377425231483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45941.377425231483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45941.377425231483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45941.377425231483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45941.377425231483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45941.377425231483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45941.377425231483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45941.377425231483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45941.377425231483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45941.377425231483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45941.377425231483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45941.377425231483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45941.377425231483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45941.377425231483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45941.377425231483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45941.377425231483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45941.377425231483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45941.377425231483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45941.377425231483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45941.377425231483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45941.377425231483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45941.377425231483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45941.377425231483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45941.377425231483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45941.377425231483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45941.377425231483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45941.377425231483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45941.377425231483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45941.377425231483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45941.377425231483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45941.377425231483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45941.377425231483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45941.377425231483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45941.377425231483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45941.377425231483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45941.377425231483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45941.377425231483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45941.377425231483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45941.377425231483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45941.377425231483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45941.377425231483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45941.377425231483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45941.377425231483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45941.377425231483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45941.377425231483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45941.377425231483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45941.377425231483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45941.377425231483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45941.377425231483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45941.377425231483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45941.377425231483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45941.377425231483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45941.377425231483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45941.377425231483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45941.377425231483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45941.377425231483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45941.377425231483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45941.377425231483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45941.377425231483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45941.377425231483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45941.377425231483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45941.377425231483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45941.377425231483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45941.377425231483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45941.377425231483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45941.377425231483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45941.377425231483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45941.377425231483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45941.377425231483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45941.377425231483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45941.377425231483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45941.377425231483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45941.377425231483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45941.377425231483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45941.377425231483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45941.377425231483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45941.377425231483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45941.377425231483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45941.377425231483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45941.377425231483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45941.377425231483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45941.377425231483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45941.377425231483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45941.377425231483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45941.377425231483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45941.377425231483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45941.377425231483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45941.377425231483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45941.377425231483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45941.377425231483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45941.377425231483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45941.377425231483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45941.377425231483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45941.377425231483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45941.377425231483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45941.377425231483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45941.377425231483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45941.377425231483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45941.377425231483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45941.377425231483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45941.377425231483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45941.377425231483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45941.377425231483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45941.377425231483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45941.377425231483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45941.377425231483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45941.377425231483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45941.377425231483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45941.377425231483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45941.377425231483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45941.377425231483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45941.377425231483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45941.377425231483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45941.377425231483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45941.377425231483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45941.377425231483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45941.377425231483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45941.377425231483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45941.377425231483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45941.377425231483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45941.377425231483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45941.377425231483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45941.377425231483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45941.377425231483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45941.377425231483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45941.377425231483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45941.377425231483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45941.377425231483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45941.377425231483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45941.377425231483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45941.377425231483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45941.377425231483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45941.377425231483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45941.377425231483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45941.377425231483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45941.377425231483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45941.377425231483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45941.377425231483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45941.377425231483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45941.377425231483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45941.377425231483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45941.377425231483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45941.377425231483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45941.377425231483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45941.377425231483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45941.377425231483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45941.377425231483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45941.377425231483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45941.377425231483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45941.377425231483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45941.377425231483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45941.377425231483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45941.377425231483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45941.377425231483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45941.377425231483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45941.377425231483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45941.377425231483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45941.377425231483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45941.377425231483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45941.377425231483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45941.377425231483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45941.377425231483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45941.377425231483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45941.377425231483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45941.377425231483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45941.377425231483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45941.377425231483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45941.377425231483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45941.377425231483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45941.377425231483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45941.377425231483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45941.377425231483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45941.377425231483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45941.377425231483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45941.377425231483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45941.377425231483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45941.377425231483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45941.377425231483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45941.377425231483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45941.377425231483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45941.377425231483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45941.377425231483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45941.377425231483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45941.377425231483</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45941.377425231483</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5" sqref="K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0">
        <f ca="1">IFERROR(NOW()-F2,"")</f>
        <v>49.545365046295046</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0">
        <f t="shared" ref="G3" ca="1" si="0">IFERROR(NOW()-F3,"")</f>
        <v>15.188547916666721</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2</v>
      </c>
      <c r="D4" s="37" t="s">
        <v>38404</v>
      </c>
      <c r="E4" s="37" t="s">
        <v>38964</v>
      </c>
      <c r="F4" s="38">
        <v>45941.347326388888</v>
      </c>
      <c r="G4" s="39">
        <f t="shared" ref="G4:G6" ca="1" si="1">IFERROR(NOW()-F4,"")</f>
        <v>3.0098842595180031E-2</v>
      </c>
      <c r="H4" s="38">
        <v>45941.34107638889</v>
      </c>
      <c r="I4" s="37" t="str">
        <f>IFERROR(VLOOKUP(D4,DB!A:F,6,0),"")</f>
        <v>SCECO</v>
      </c>
      <c r="J4" s="37" t="str">
        <f>IFERROR(VLOOKUP(D4,DB!A:G,7,0),"")</f>
        <v>Haj Removal</v>
      </c>
      <c r="K4" s="37" t="s">
        <v>39069</v>
      </c>
      <c r="L4" s="37" t="str">
        <f>IFERROR(VLOOKUP(D4,DB!A:I,9,0),"")</f>
        <v>Latis</v>
      </c>
    </row>
    <row r="5" spans="1:13" ht="15">
      <c r="A5" s="37" t="s">
        <v>39068</v>
      </c>
      <c r="B5" s="37" t="str">
        <f>IFERROR(VLOOKUP(D5,DB!A:K,11,0),"")</f>
        <v>R5</v>
      </c>
      <c r="C5" s="37">
        <v>2</v>
      </c>
      <c r="D5" s="37" t="s">
        <v>38426</v>
      </c>
      <c r="E5" s="37" t="s">
        <v>38964</v>
      </c>
      <c r="F5" s="38">
        <v>45941.361435185187</v>
      </c>
      <c r="G5" s="39">
        <f t="shared" ca="1" si="1"/>
        <v>1.5990046296792571E-2</v>
      </c>
      <c r="H5" s="38">
        <v>45941.353796296295</v>
      </c>
      <c r="I5" s="37" t="str">
        <f>IFERROR(VLOOKUP(D5,DB!A:F,6,0),"")</f>
        <v>SCECO</v>
      </c>
      <c r="J5" s="37" t="str">
        <f>IFERROR(VLOOKUP(D5,DB!A:G,7,0),"")</f>
        <v>Haj Removal</v>
      </c>
      <c r="K5" s="37" t="s">
        <v>39069</v>
      </c>
      <c r="L5" s="37" t="str">
        <f>IFERROR(VLOOKUP(D5,DB!A:I,9,0),"")</f>
        <v>Latis</v>
      </c>
    </row>
    <row r="6" spans="1:13" ht="15">
      <c r="A6" s="37"/>
      <c r="B6" s="37" t="str">
        <f>IFERROR(VLOOKUP(D6,DB!A:K,11,0),"")</f>
        <v/>
      </c>
      <c r="C6" s="37"/>
      <c r="D6" s="37"/>
      <c r="E6" s="37"/>
      <c r="F6" s="38"/>
      <c r="G6" s="39">
        <f t="shared" ca="1" si="1"/>
        <v>45941.377425231483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45941.377425231483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45941.377425231483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45941.377425231483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45941.377425231483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45941.377425231483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45941.377425231483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45941.377425231483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45941.377425231483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45941.377425231483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45941.377425231483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45941.377425231483</v>
      </c>
      <c r="H17" s="38"/>
      <c r="I17" s="37" t="str">
        <f>IFERROR(VLOOKUP(D17,DB!A:F,6,0),"")</f>
        <v/>
      </c>
      <c r="J17" s="37" t="str">
        <f>IFERROR(VLOOKUP(D17,DB!A:G,7,0),"")</f>
        <v/>
      </c>
      <c r="K17" s="37"/>
      <c r="L17" s="37" t="str">
        <f>IFERROR(VLOOKUP(D17,DB!A:I,9,0),"")</f>
        <v/>
      </c>
    </row>
    <row r="18" spans="1:12" ht="15">
      <c r="A18" s="84"/>
      <c r="B18" s="84" t="str">
        <f>IFERROR(VLOOKUP(D18,DB!A:K,11,0),"")</f>
        <v/>
      </c>
      <c r="C18" s="84"/>
      <c r="D18" s="84"/>
      <c r="E18" s="84"/>
      <c r="F18" s="123"/>
      <c r="G18" s="124">
        <f t="shared" ca="1" si="2"/>
        <v>45941.377425231483</v>
      </c>
      <c r="H18" s="123"/>
      <c r="I18" s="84" t="str">
        <f>IFERROR(VLOOKUP(D18,DB!A:F,6,0),"")</f>
        <v/>
      </c>
      <c r="J18" s="84" t="str">
        <f>IFERROR(VLOOKUP(D18,DB!A:G,7,0),"")</f>
        <v/>
      </c>
      <c r="K18" s="84"/>
      <c r="L18" s="84" t="str">
        <f>IFERROR(VLOOKUP(D18,DB!A:I,9,0),"")</f>
        <v/>
      </c>
    </row>
    <row r="19" spans="1:12" ht="15">
      <c r="A19" s="37"/>
      <c r="B19" s="37" t="str">
        <f>IFERROR(VLOOKUP(D19,DB!A:K,11,0),"")</f>
        <v/>
      </c>
      <c r="C19" s="37"/>
      <c r="D19" s="37"/>
      <c r="E19" s="37"/>
      <c r="F19" s="38"/>
      <c r="G19" s="39">
        <f t="shared" ca="1" si="2"/>
        <v>45941.377425231483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45941.377425231483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45941.377425231483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45941.377425231483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45941.377425231483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45941.377425231483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45941.377425231483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45941.377425231483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45941.377425231483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45941.377425231483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45941.377425231483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45941.377425231483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45941.377425231483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45941.377425231483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45941.377425231483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45941.377425231483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45941.377425231483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45941.377425231483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45941.377425231483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45941.377425231483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45941.377425231483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45941.377425231483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45941.377425231483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45941.377425231483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45941.377425231483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45941.377425231483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45941.377425231483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45941.377425231483</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45941.377425231483</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45941.377425231483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45941.377425231483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45941.377425231483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45941.377425231483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45941.377425231483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45941.377425231483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45941.377425231483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45941.377425231483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45941.377425231483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45941.377425231483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45941.377425231483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45941.377425231483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45941.377425231483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45941.377425231483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45941.377425231483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45941.377425231483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45941.377425231483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45941.377425231483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45941.377425231483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45941.377425231483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45941.377425231483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45941.377425231483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45941.377425231483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45941.377425231483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45941.377425231483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45941.377425231483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45941.377425231483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45941.377425231483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45941.377425231483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45941.377425231483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45941.377425231483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45941.377425231483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45941.377425231483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45941.377425231483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45941.377425231483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45941.377425231483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45941.377425231483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45941.377425231483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45941.377425231483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45941.377425231483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45941.377425231483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45941.377425231483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45941.377425231483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45941.377425231483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45941.377425231483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45941.377425231483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45941.377425231483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45941.377425231483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45941.377425231483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45941.377425231483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45941.377425231483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45941.377425231483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45941.377425231483</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45941.377425231483</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14.604578009260877</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1.8483627314853948</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7.4964530092620407</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0.35346689815196441</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8" t="str">
        <f>IFERROR(VLOOKUP(D6,DB!A:K,11,0),"")</f>
        <v>R6</v>
      </c>
      <c r="C6" s="148">
        <v>4</v>
      </c>
      <c r="D6" s="148" t="s">
        <v>38903</v>
      </c>
      <c r="E6" s="148" t="s">
        <v>38964</v>
      </c>
      <c r="F6" s="150">
        <v>45941.32471064815</v>
      </c>
      <c r="G6" s="151">
        <f ca="1">IFERROR(NOW()-F6,"-")</f>
        <v>5.2714583332999609E-2</v>
      </c>
      <c r="H6" s="152">
        <v>45941.314340277779</v>
      </c>
      <c r="I6" s="148" t="str">
        <f>IFERROR(VLOOKUP(D6,DB!A:F,6,0),"")</f>
        <v>SCECO</v>
      </c>
      <c r="J6" s="148" t="str">
        <f>IFERROR(VLOOKUP(D6,DB!A:G,7,0),"")</f>
        <v>Dead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39080</v>
      </c>
      <c r="B7" s="148" t="str">
        <f>IFERROR(VLOOKUP(D7,DB!A:K,11,0),"")</f>
        <v>R6</v>
      </c>
      <c r="C7" s="148">
        <v>1</v>
      </c>
      <c r="D7" s="156" t="s">
        <v>34803</v>
      </c>
      <c r="E7" s="148" t="s">
        <v>38964</v>
      </c>
      <c r="F7" s="113"/>
      <c r="G7" s="151">
        <f ca="1">IFERROR(NOW()-F7,"-")</f>
        <v>45941.377425231483</v>
      </c>
      <c r="H7" s="113">
        <v>45941.331631944442</v>
      </c>
      <c r="I7" s="156" t="str">
        <f>IFERROR(VLOOKUP(D7,DB!A:F,6,0),"")</f>
        <v>Generator-SG</v>
      </c>
      <c r="J7" s="156" t="str">
        <f>IFERROR(VLOOKUP(D7,DB!A:G,7,0),"")</f>
        <v>Vandalized</v>
      </c>
      <c r="K7" s="158" t="s">
        <v>39081</v>
      </c>
      <c r="L7" s="157" t="str">
        <f>IFERROR(VLOOKUP(D7,DB!A:I,9,0),"")</f>
        <v>Latis</v>
      </c>
    </row>
    <row r="8" spans="1:16383" ht="31.5" customHeight="1">
      <c r="A8" s="110" t="s">
        <v>39082</v>
      </c>
      <c r="B8" s="148" t="str">
        <f>IFERROR(VLOOKUP(D8,DB!A:K,11,0),"")</f>
        <v>R6</v>
      </c>
      <c r="C8" s="148">
        <v>1</v>
      </c>
      <c r="D8" s="156" t="s">
        <v>33009</v>
      </c>
      <c r="E8" s="157" t="s">
        <v>38964</v>
      </c>
      <c r="F8" s="113">
        <v>45941.339699074073</v>
      </c>
      <c r="G8" s="151">
        <f ca="1">IFERROR(NOW()-F8,"-")</f>
        <v>3.7726157410361338E-2</v>
      </c>
      <c r="H8" s="113">
        <v>45941.333935185183</v>
      </c>
      <c r="I8" s="156" t="str">
        <f>IFERROR(VLOOKUP(D8,DB!A:F,6,0),"")</f>
        <v>SCECO</v>
      </c>
      <c r="J8" s="156" t="str">
        <f>IFERROR(VLOOKUP(D8,DB!A:G,7,0),"")</f>
        <v>Dead+No BB Design</v>
      </c>
      <c r="K8" s="158" t="s">
        <v>39083</v>
      </c>
      <c r="L8" s="157" t="str">
        <f>IFERROR(VLOOKUP(D8,DB!A:I,9,0),"")</f>
        <v>Latis</v>
      </c>
    </row>
    <row r="9" spans="1:16383" ht="31.5" customHeight="1">
      <c r="A9" s="110" t="s">
        <v>39084</v>
      </c>
      <c r="B9" s="148" t="str">
        <f>IFERROR(VLOOKUP(D9,DB!A:K,11,0),"")</f>
        <v>R6</v>
      </c>
      <c r="C9" s="148">
        <v>1</v>
      </c>
      <c r="D9" s="109" t="s">
        <v>33691</v>
      </c>
      <c r="E9" s="157" t="s">
        <v>38964</v>
      </c>
      <c r="F9" s="113"/>
      <c r="G9" s="81">
        <f ca="1">IFERROR(NOW()-F9,"-")</f>
        <v>45941.377425231483</v>
      </c>
      <c r="H9" s="113">
        <v>45941.334421296298</v>
      </c>
      <c r="I9" s="109" t="str">
        <f>IFERROR(VLOOKUP(D9,DB!A:F,6,0),"")</f>
        <v>SCECO</v>
      </c>
      <c r="J9" s="108" t="str">
        <f>IFERROR(VLOOKUP(D9,DB!A:G,7,0),"")</f>
        <v>Vandalized</v>
      </c>
      <c r="K9" s="114" t="s">
        <v>39085</v>
      </c>
      <c r="L9" s="115" t="str">
        <f>IFERROR(VLOOKUP(D9,DB!A:I,9,0),"")</f>
        <v>Latis</v>
      </c>
    </row>
    <row r="10" spans="1:16383" ht="31.5" customHeight="1">
      <c r="A10" s="110"/>
      <c r="B10" s="109" t="str">
        <f>IFERROR(VLOOKUP(D10,DB!A:K,11,0),"")</f>
        <v/>
      </c>
      <c r="C10" s="111"/>
      <c r="D10" s="109"/>
      <c r="E10" s="112"/>
      <c r="F10" s="113"/>
      <c r="G10" s="81">
        <f ca="1">IFERROR(NOW()-F10,"-")</f>
        <v>45941.377425231483</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45941.377425231483</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63"/>
      <c r="E12" s="112"/>
      <c r="F12" s="113"/>
      <c r="G12" s="81">
        <f ca="1">IFERROR(NOW()-F12,"-")</f>
        <v>45941.377425231483</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3"/>
      <c r="E13" s="112"/>
      <c r="F13" s="113"/>
      <c r="G13" s="81">
        <f ca="1">IFERROR(NOW()-F13,"-")</f>
        <v>45941.377425231483</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45941.377425231483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45941.377425231483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45941.377425231483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45941.377425231483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45941.377425231483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45941.377425231483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45941.377425231483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45941.377425231483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45941.377425231483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45941.377425231483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45941.377425231483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45941.377425231483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45941.377425231483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45941.377425231483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45941.377425231483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45941.377425231483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45941.377425231483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45941.377425231483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45941.377425231483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45941.377425231483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45941.377425231483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45941.377425231483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45941.377425231483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45941.377425231483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45941.377425231483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45941.377425231483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45941.377425231483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45941.377425231483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45941.377425231483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45941.377425231483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45941.377425231483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45941.377425231483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45941.377425231483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45941.377425231483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45941.377425231483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45941.377425231483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45941.377425231483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45941.377425231483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45941.377425231483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45941.377425231483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45941.377425231483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45941.377425231483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45941.377425231483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45941.377425231483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45941.377425231483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45941.377425231483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45941.377425231483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45941.377425231483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45941.377425231483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45941.377425231483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45941.377425231483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45941.377425231483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45941.377425231483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45941.377425231483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45941.377425231483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45941.377425231483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45941.377425231483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45941.377425231483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45941.377425231483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45941.377425231483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45941.377425231483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45941.377425231483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45941.377425231483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45941.377425231483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45941.377425231483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45941.377425231483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45941.377425231483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45941.377425231483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45941.377425231483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45941.377425231483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45941.377425231483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45941.377425231483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45941.377425231483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45941.377425231483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45941.377425231483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45941.377425231483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45941.377425231483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45941.377425231483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45941.377425231483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45941.377425231483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45941.377425231483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45941.377425231483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45941.377425231483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45941.377425231483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45941.377425231483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45941.377425231483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45941.377425231483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45941.377425231483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45941.377425231483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45941.377425231483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45941.377425231483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45941.377425231483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45941.377425231483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45941.377425231483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45941.377425231483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45941.377425231483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45941.377425231483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45941.377425231483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45941.377425231483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45941.377425231483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45941.377425231483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45941.377425231483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45941.377425231483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45941.377425231483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45941.377425231483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45941.377425231483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45941.377425231483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45941.377425231483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45941.377425231483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45941.377425231483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45941.377425231483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45941.377425231483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45941.377425231483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45941.377425231483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45941.377425231483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45941.377425231483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45941.377425231483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45941.377425231483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45941.377425231483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45941.377425231483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45941.377425231483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45941.377425231483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45941.377425231483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45941.377425231483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45941.377425231483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45941.377425231483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45941.377425231483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45941.377425231483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45941.377425231483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45941.377425231483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45941.377425231483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45941.377425231483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45941.377425231483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45941.377425231483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45941.377425231483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45941.377425231483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45941.377425231483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45941.377425231483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45941.377425231483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45941.377425231483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45941.377425231483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45941.377425231483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45941.377425231483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45941.377425231483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45941.377425231483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45941.377425231483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45941.377425231483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45941.377425231483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45941.377425231483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45941.377425231483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45941.377425231483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45941.377425231483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45941.377425231483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45941.377425231483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45941.377425231483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45941.377425231483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45941.377425231483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45941.377425231483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45941.377425231483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45941.377425231483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45941.377425231483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45941.377425231483</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2025-10-11T06:06:01Z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